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Pocitac\AIP\ASR_2019 - Dokumenty\A_XX19_SS Spisske Podhradie\01_vymena povrchu\"/>
    </mc:Choice>
  </mc:AlternateContent>
  <xr:revisionPtr revIDLastSave="9" documentId="13_ncr:1_{F9155BB9-D52F-49E6-A03A-47157B215A01}" xr6:coauthVersionLast="43" xr6:coauthVersionMax="43" xr10:uidLastSave="{0053D7D3-219D-462E-A5AB-E9243C3AC8DB}"/>
  <bookViews>
    <workbookView xWindow="-108" yWindow="-108" windowWidth="30936" windowHeight="16896" activeTab="1" xr2:uid="{00000000-000D-0000-FFFF-FFFF00000000}"/>
  </bookViews>
  <sheets>
    <sheet name="Rekapitulácia stavby" sheetId="1" r:id="rId1"/>
    <sheet name="01 - Rekonštrukcia multif..." sheetId="2" r:id="rId2"/>
  </sheets>
  <definedNames>
    <definedName name="_xlnm._FilterDatabase" localSheetId="1" hidden="1">'01 - Rekonštrukcia multif...'!$C$117:$K$129</definedName>
    <definedName name="_xlnm.Print_Titles" localSheetId="1">'01 - Rekonštrukcia multif...'!$117:$117</definedName>
    <definedName name="_xlnm.Print_Titles" localSheetId="0">'Rekapitulácia stavby'!$92:$92</definedName>
    <definedName name="_xlnm.Print_Area" localSheetId="1">'01 - Rekonštrukcia multif...'!$C$4:$J$76,'01 - Rekonštrukcia multif...'!$C$82:$J$99,'01 - Rekonštrukcia multif...'!$C$105:$K$129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R127" i="2"/>
  <c r="P127" i="2"/>
  <c r="BK127" i="2"/>
  <c r="J127" i="2"/>
  <c r="BF127" i="2"/>
  <c r="BI126" i="2"/>
  <c r="BH126" i="2"/>
  <c r="BG126" i="2"/>
  <c r="BE126" i="2"/>
  <c r="T126" i="2"/>
  <c r="R126" i="2"/>
  <c r="R122" i="2" s="1"/>
  <c r="P126" i="2"/>
  <c r="BK126" i="2"/>
  <c r="J126" i="2"/>
  <c r="BF126" i="2"/>
  <c r="BI125" i="2"/>
  <c r="BH125" i="2"/>
  <c r="BG125" i="2"/>
  <c r="BE125" i="2"/>
  <c r="T125" i="2"/>
  <c r="R125" i="2"/>
  <c r="P125" i="2"/>
  <c r="P122" i="2" s="1"/>
  <c r="BK125" i="2"/>
  <c r="J125" i="2"/>
  <c r="BF125" i="2"/>
  <c r="BI124" i="2"/>
  <c r="BH124" i="2"/>
  <c r="BG124" i="2"/>
  <c r="F35" i="2" s="1"/>
  <c r="BB95" i="1" s="1"/>
  <c r="BB94" i="1" s="1"/>
  <c r="BE124" i="2"/>
  <c r="T124" i="2"/>
  <c r="R124" i="2"/>
  <c r="P124" i="2"/>
  <c r="BK124" i="2"/>
  <c r="J124" i="2"/>
  <c r="BF124" i="2"/>
  <c r="BI123" i="2"/>
  <c r="BH123" i="2"/>
  <c r="BG123" i="2"/>
  <c r="BE123" i="2"/>
  <c r="T123" i="2"/>
  <c r="T122" i="2"/>
  <c r="R123" i="2"/>
  <c r="P123" i="2"/>
  <c r="BK123" i="2"/>
  <c r="BK122" i="2"/>
  <c r="J122" i="2" s="1"/>
  <c r="J98" i="2" s="1"/>
  <c r="J123" i="2"/>
  <c r="BF123" i="2" s="1"/>
  <c r="BI121" i="2"/>
  <c r="F37" i="2" s="1"/>
  <c r="BD95" i="1" s="1"/>
  <c r="BD94" i="1" s="1"/>
  <c r="W33" i="1" s="1"/>
  <c r="BH121" i="2"/>
  <c r="BG121" i="2"/>
  <c r="BE121" i="2"/>
  <c r="T121" i="2"/>
  <c r="R121" i="2"/>
  <c r="P121" i="2"/>
  <c r="BK121" i="2"/>
  <c r="J121" i="2"/>
  <c r="BF121" i="2"/>
  <c r="BI120" i="2"/>
  <c r="BH120" i="2"/>
  <c r="F36" i="2" s="1"/>
  <c r="BC95" i="1" s="1"/>
  <c r="BC94" i="1" s="1"/>
  <c r="BG120" i="2"/>
  <c r="BE120" i="2"/>
  <c r="F33" i="2" s="1"/>
  <c r="AZ95" i="1" s="1"/>
  <c r="AZ94" i="1" s="1"/>
  <c r="T120" i="2"/>
  <c r="T119" i="2"/>
  <c r="T118" i="2" s="1"/>
  <c r="R120" i="2"/>
  <c r="R119" i="2" s="1"/>
  <c r="P120" i="2"/>
  <c r="P119" i="2"/>
  <c r="P118" i="2" s="1"/>
  <c r="AU95" i="1" s="1"/>
  <c r="AU94" i="1" s="1"/>
  <c r="BK120" i="2"/>
  <c r="BK119" i="2" s="1"/>
  <c r="J120" i="2"/>
  <c r="BF120" i="2"/>
  <c r="J114" i="2"/>
  <c r="F114" i="2"/>
  <c r="F112" i="2"/>
  <c r="E110" i="2"/>
  <c r="J91" i="2"/>
  <c r="F91" i="2"/>
  <c r="F89" i="2"/>
  <c r="E87" i="2"/>
  <c r="J24" i="2"/>
  <c r="E24" i="2"/>
  <c r="J115" i="2"/>
  <c r="J92" i="2"/>
  <c r="J23" i="2"/>
  <c r="F92" i="2"/>
  <c r="F115" i="2"/>
  <c r="J12" i="2"/>
  <c r="J89" i="2" s="1"/>
  <c r="J112" i="2"/>
  <c r="E7" i="2"/>
  <c r="E108" i="2"/>
  <c r="E85" i="2"/>
  <c r="AS94" i="1"/>
  <c r="L90" i="1"/>
  <c r="AM90" i="1"/>
  <c r="AM89" i="1"/>
  <c r="L89" i="1"/>
  <c r="AM87" i="1"/>
  <c r="L87" i="1"/>
  <c r="L85" i="1"/>
  <c r="L84" i="1"/>
  <c r="BK118" i="2" l="1"/>
  <c r="J118" i="2" s="1"/>
  <c r="J119" i="2"/>
  <c r="J97" i="2" s="1"/>
  <c r="W31" i="1"/>
  <c r="AX94" i="1"/>
  <c r="W32" i="1"/>
  <c r="AY94" i="1"/>
  <c r="AV94" i="1"/>
  <c r="W29" i="1"/>
  <c r="R118" i="2"/>
  <c r="F34" i="2"/>
  <c r="BA95" i="1" s="1"/>
  <c r="BA94" i="1" s="1"/>
  <c r="J34" i="2"/>
  <c r="AW95" i="1" s="1"/>
  <c r="J33" i="2"/>
  <c r="AV95" i="1" s="1"/>
  <c r="AT95" i="1" s="1"/>
  <c r="AW94" i="1" l="1"/>
  <c r="AK30" i="1" s="1"/>
  <c r="W30" i="1"/>
  <c r="AT94" i="1"/>
  <c r="AK29" i="1"/>
  <c r="J96" i="2"/>
  <c r="J30" i="2"/>
  <c r="AG95" i="1" l="1"/>
  <c r="J39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<sst xmlns="http://schemas.openxmlformats.org/spreadsheetml/2006/main" count="383" uniqueCount="146">
  <si>
    <t>Export Komplet</t>
  </si>
  <si>
    <t/>
  </si>
  <si>
    <t>2.0</t>
  </si>
  <si>
    <t>False</t>
  </si>
  <si>
    <t>{67a307cb-c21d-4350-b753-b42c888087b0}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</si>
  <si>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</si>
  <si>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</si>
  <si>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</si>
  <si>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</si>
  <si>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</si>
  <si>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</si>
  <si>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</si>
  <si>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</si>
  <si>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R_5619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</si>
  <si>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</si>
  <si>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</si>
  <si>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multifunkčného ihriska v Spišskom Podhradí</t>
  </si>
  <si>
    <t>JKSO:</t>
  </si>
  <si>
    <t>KS:</t>
  </si>
  <si>
    <t>Miesto:</t>
  </si>
  <si>
    <t>Spišské Podhradie</t>
  </si>
  <si>
    <t>Dátum:</t>
  </si>
  <si>
    <t>Objednávateľ:</t>
  </si>
  <si>
    <t>IČO:</t>
  </si>
  <si>
    <t>Mesto Spišské Podhradie</t>
  </si>
  <si>
    <t>IČ DPH:</t>
  </si>
  <si>
    <t>Zhotoviteľ:</t>
  </si>
  <si>
    <t>Projektant:</t>
  </si>
  <si>
    <t>AIP projekt s.r.o.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</si>
  <si>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</si>
  <si>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</si>
  <si>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</si>
  <si>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</si>
  <si>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</si>
  <si>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</si>
  <si>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</si>
  <si>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</si>
  <si>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</si>
  <si>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</si>
  <si>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</si>
  <si>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</si>
  <si>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</si>
  <si>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</si>
  <si>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</si>
  <si>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</si>
  <si>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</si>
  <si>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</si>
  <si>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</si>
  <si>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</si>
  <si>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</si>
  <si>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</si>
  <si>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</si>
  <si>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</si>
  <si>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</si>
  <si>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</si>
  <si>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</si>
  <si>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</si>
  <si>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</si>
  <si>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</si>
  <si>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</si>
  <si>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</si>
  <si>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</si>
  <si>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</si>
  <si>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</si>
  <si>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</si>
  <si>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</si>
  <si>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</si>
  <si>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</si>
  <si>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</si>
  <si>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</si>
  <si>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</si>
  <si>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</si>
  <si>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</si>
  <si>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</si>
  <si>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</si>
  <si>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</si>
  <si>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</si>
  <si>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</si>
  <si>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</si>
  <si>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</si>
  <si>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</si>
  <si>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{efa82e39-e456-40d6-8bd6-48a197582cc1}</t>
  </si>
  <si>
    <t>KRYCÍ LIST ROZPOČTU</t>
  </si>
  <si>
    <t>Objekt:</t>
  </si>
  <si>
    <t>01 - Rekonštrukcia multifunkčného ihriska v Spišskom Podhradí</t>
  </si>
  <si>
    <t>REKAPITULÁCIA ROZPOČTU</t>
  </si>
  <si>
    <t>Kód dielu - Popis</t>
  </si>
  <si>
    <t>Cena celkom [EUR]</t>
  </si>
  <si>
    <t>Náklady z rozpočtu</t>
  </si>
  <si>
    <t>-1</t>
  </si>
  <si>
    <t>D1 - Úpravy povrchov, podlahy, osadenie</t>
  </si>
  <si>
    <t>D2 - Zemné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</si>
  <si>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</si>
  <si>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</si>
  <si>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</si>
  <si>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</si>
  <si>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</si>
  <si>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</si>
  <si>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</si>
  <si>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</si>
  <si>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</si>
  <si>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</si>
  <si>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</si>
  <si>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</si>
  <si>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</si>
  <si>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Úpravy povrchov, podlahy, osadenie</t>
  </si>
  <si>
    <t>ROZPOCET</t>
  </si>
  <si>
    <t>K</t>
  </si>
  <si>
    <t>Pol1</t>
  </si>
  <si>
    <t>D+M Futbalový umelý trávnik JUTA WINNER 40/160, dvojfarebná zelená Field green/olive green</t>
  </si>
  <si>
    <t>m2</t>
  </si>
  <si>
    <t>4</t>
  </si>
  <si>
    <t>2</t>
  </si>
  <si>
    <t>6</t>
  </si>
  <si>
    <t>Pol2</t>
  </si>
  <si>
    <t>Čiary pre futbal, podlepovacie pásky, PU lepidlo</t>
  </si>
  <si>
    <t>kpl</t>
  </si>
  <si>
    <t>8</t>
  </si>
  <si>
    <t>D2</t>
  </si>
  <si>
    <t>Zemné práce</t>
  </si>
  <si>
    <t>3</t>
  </si>
  <si>
    <t>Pol3</t>
  </si>
  <si>
    <t>D+M Kremičitý piesok pre zásyp trávnika. Piesok praný, sušený, vrecovo balený, 0,6 - 1,2 mm, 15 kg/m2</t>
  </si>
  <si>
    <t>t</t>
  </si>
  <si>
    <t>Pol4</t>
  </si>
  <si>
    <t>D+M EPDM granulát pre zásyp trávnika, čierny, 0,5 - 2,5 mm, 5kg/m2</t>
  </si>
  <si>
    <t>5</t>
  </si>
  <si>
    <t>Pol5</t>
  </si>
  <si>
    <t>Demontáž pôvodného umelého trávnika, ovoz na skládku a livkvidácia odpadu</t>
  </si>
  <si>
    <t>10</t>
  </si>
  <si>
    <t>Pol6</t>
  </si>
  <si>
    <t>Zrovnanie jestvujúcej podkladnej vrstvy kameniva fr.: 0-4</t>
  </si>
  <si>
    <t>12</t>
  </si>
  <si>
    <t>7</t>
  </si>
  <si>
    <t>Pol7</t>
  </si>
  <si>
    <t>Zhutnenie jestvujúcej plochy multifunkčného ihriska</t>
  </si>
  <si>
    <t>14</t>
  </si>
  <si>
    <t>Pol8</t>
  </si>
  <si>
    <t>Dovoz kameniva fr. 0-4 mm</t>
  </si>
  <si>
    <t>16</t>
  </si>
  <si>
    <t>9</t>
  </si>
  <si>
    <t>M</t>
  </si>
  <si>
    <t>Pol9</t>
  </si>
  <si>
    <t>Kamenivo lomové, fr. 0-4 mm</t>
  </si>
  <si>
    <t>18</t>
  </si>
  <si>
    <t>8_2019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</si>
</sst>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8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8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 applyProtection="1">
      <alignment horizontal="center" vertical="center" wrapText="1"/>
      <protection locked="0"/>
    </xf>
    <xf numFmtId="0" fontId="18" fillId="5" borderId="18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3" borderId="22" xfId="0" applyNumberFormat="1" applyFont="1" applyFill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3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3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3" borderId="19" xfId="0" applyFont="1" applyFill="1" applyBorder="1" applyAlignment="1" applyProtection="1">
      <alignment horizontal="left" vertical="center"/>
      <protection locked="0"/>
    </xf>
    <xf numFmtId="0" fontId="3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8" fillId="5" borderId="7" xfId="0" applyFont="1" applyFill="1" applyBorder="1" applyAlignment="1">
      <alignment horizontal="right" vertical="center"/>
    </xf>
    <xf numFmtId="0" fontId="18" fillId="5" borderId="7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25" workbookViewId="0">
      <selection activeCell="L50" sqref="L50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s="1" customFormat="1" ht="36.9" customHeight="1" x14ac:dyDescent="0.2">
      <c r="AR2" s="185" t="s">
        <v>5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3" t="s">
        <v>6</v>
      </c>
      <c r="BT2" s="13" t="s">
        <v>7</v>
      </c>
    </row>
    <row r="3" spans="1:74" s="1" customFormat="1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s="1" customFormat="1" ht="24.9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s="1" customFormat="1" ht="12" customHeight="1" x14ac:dyDescent="0.2">
      <c r="B5" s="16"/>
      <c r="D5" s="20" t="s">
        <v>12</v>
      </c>
      <c r="K5" s="196" t="s">
        <v>13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R5" s="16"/>
      <c r="BE5" s="175" t="s">
        <v>14</v>
      </c>
      <c r="BS5" s="13" t="s">
        <v>6</v>
      </c>
    </row>
    <row r="6" spans="1:74" s="1" customFormat="1" ht="36.9" customHeight="1" x14ac:dyDescent="0.2">
      <c r="B6" s="16"/>
      <c r="D6" s="22" t="s">
        <v>15</v>
      </c>
      <c r="K6" s="197" t="s">
        <v>16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R6" s="16"/>
      <c r="BE6" s="176"/>
      <c r="BS6" s="13" t="s">
        <v>6</v>
      </c>
    </row>
    <row r="7" spans="1:74" s="1" customFormat="1" ht="12" customHeight="1" x14ac:dyDescent="0.2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76"/>
      <c r="BS7" s="13" t="s">
        <v>6</v>
      </c>
    </row>
    <row r="8" spans="1:74" s="1" customFormat="1" ht="12" customHeight="1" x14ac:dyDescent="0.2">
      <c r="B8" s="16"/>
      <c r="D8" s="23" t="s">
        <v>19</v>
      </c>
      <c r="K8" s="21" t="s">
        <v>20</v>
      </c>
      <c r="AK8" s="23" t="s">
        <v>21</v>
      </c>
      <c r="AN8" s="24" t="s">
        <v>145</v>
      </c>
      <c r="AR8" s="16"/>
      <c r="BE8" s="176"/>
      <c r="BS8" s="13" t="s">
        <v>6</v>
      </c>
    </row>
    <row r="9" spans="1:74" s="1" customFormat="1" ht="14.4" customHeight="1" x14ac:dyDescent="0.2">
      <c r="B9" s="16"/>
      <c r="AR9" s="16"/>
      <c r="BE9" s="176"/>
      <c r="BS9" s="13" t="s">
        <v>6</v>
      </c>
    </row>
    <row r="10" spans="1:74" s="1" customFormat="1" ht="12" customHeight="1" x14ac:dyDescent="0.2">
      <c r="B10" s="16"/>
      <c r="D10" s="23" t="s">
        <v>22</v>
      </c>
      <c r="AK10" s="23" t="s">
        <v>23</v>
      </c>
      <c r="AN10" s="21" t="s">
        <v>1</v>
      </c>
      <c r="AR10" s="16"/>
      <c r="BE10" s="176"/>
      <c r="BS10" s="13" t="s">
        <v>6</v>
      </c>
    </row>
    <row r="11" spans="1:74" s="1" customFormat="1" ht="18.45" customHeight="1" x14ac:dyDescent="0.2">
      <c r="B11" s="16"/>
      <c r="E11" s="21" t="s">
        <v>24</v>
      </c>
      <c r="AK11" s="23" t="s">
        <v>25</v>
      </c>
      <c r="AN11" s="21" t="s">
        <v>1</v>
      </c>
      <c r="AR11" s="16"/>
      <c r="BE11" s="176"/>
      <c r="BS11" s="13" t="s">
        <v>6</v>
      </c>
    </row>
    <row r="12" spans="1:74" s="1" customFormat="1" ht="6.9" customHeight="1" x14ac:dyDescent="0.2">
      <c r="B12" s="16"/>
      <c r="AR12" s="16"/>
      <c r="BE12" s="176"/>
      <c r="BS12" s="13" t="s">
        <v>6</v>
      </c>
    </row>
    <row r="13" spans="1:74" s="1" customFormat="1" ht="12" customHeight="1" x14ac:dyDescent="0.2">
      <c r="B13" s="16"/>
      <c r="D13" s="23" t="s">
        <v>26</v>
      </c>
      <c r="AK13" s="23" t="s">
        <v>23</v>
      </c>
      <c r="AN13" s="25"/>
      <c r="AR13" s="16"/>
      <c r="BE13" s="176"/>
      <c r="BS13" s="13" t="s">
        <v>6</v>
      </c>
    </row>
    <row r="14" spans="1:74" ht="13.2" x14ac:dyDescent="0.2">
      <c r="B14" s="16"/>
      <c r="E14" s="198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23" t="s">
        <v>25</v>
      </c>
      <c r="AN14" s="25"/>
      <c r="AR14" s="16"/>
      <c r="BE14" s="176"/>
      <c r="BS14" s="13" t="s">
        <v>6</v>
      </c>
    </row>
    <row r="15" spans="1:74" s="1" customFormat="1" ht="6.9" customHeight="1" x14ac:dyDescent="0.2">
      <c r="B15" s="16"/>
      <c r="AR15" s="16"/>
      <c r="BE15" s="176"/>
      <c r="BS15" s="13" t="s">
        <v>3</v>
      </c>
    </row>
    <row r="16" spans="1:74" s="1" customFormat="1" ht="12" customHeight="1" x14ac:dyDescent="0.2">
      <c r="B16" s="16"/>
      <c r="D16" s="23" t="s">
        <v>27</v>
      </c>
      <c r="AK16" s="23" t="s">
        <v>23</v>
      </c>
      <c r="AN16" s="21" t="s">
        <v>1</v>
      </c>
      <c r="AR16" s="16"/>
      <c r="BE16" s="176"/>
      <c r="BS16" s="13" t="s">
        <v>3</v>
      </c>
    </row>
    <row r="17" spans="1:71" s="1" customFormat="1" ht="18.45" customHeight="1" x14ac:dyDescent="0.2">
      <c r="B17" s="16"/>
      <c r="E17" s="21" t="s">
        <v>28</v>
      </c>
      <c r="AK17" s="23" t="s">
        <v>25</v>
      </c>
      <c r="AN17" s="21" t="s">
        <v>1</v>
      </c>
      <c r="AR17" s="16"/>
      <c r="BE17" s="176"/>
      <c r="BS17" s="13" t="s">
        <v>29</v>
      </c>
    </row>
    <row r="18" spans="1:71" s="1" customFormat="1" ht="6.9" customHeight="1" x14ac:dyDescent="0.2">
      <c r="B18" s="16"/>
      <c r="AR18" s="16"/>
      <c r="BE18" s="176"/>
      <c r="BS18" s="13" t="s">
        <v>6</v>
      </c>
    </row>
    <row r="19" spans="1:71" s="1" customFormat="1" ht="12" customHeight="1" x14ac:dyDescent="0.2">
      <c r="B19" s="16"/>
      <c r="D19" s="23" t="s">
        <v>30</v>
      </c>
      <c r="AK19" s="23" t="s">
        <v>23</v>
      </c>
      <c r="AN19" s="21" t="s">
        <v>1</v>
      </c>
      <c r="AR19" s="16"/>
      <c r="BE19" s="176"/>
      <c r="BS19" s="13" t="s">
        <v>6</v>
      </c>
    </row>
    <row r="20" spans="1:71" s="1" customFormat="1" ht="18.45" customHeight="1" x14ac:dyDescent="0.2">
      <c r="B20" s="16"/>
      <c r="E20" s="21" t="s">
        <v>31</v>
      </c>
      <c r="AK20" s="23" t="s">
        <v>25</v>
      </c>
      <c r="AN20" s="21" t="s">
        <v>1</v>
      </c>
      <c r="AR20" s="16"/>
      <c r="BE20" s="176"/>
      <c r="BS20" s="13" t="s">
        <v>29</v>
      </c>
    </row>
    <row r="21" spans="1:71" s="1" customFormat="1" ht="6.9" customHeight="1" x14ac:dyDescent="0.2">
      <c r="B21" s="16"/>
      <c r="AR21" s="16"/>
      <c r="BE21" s="176"/>
    </row>
    <row r="22" spans="1:71" s="1" customFormat="1" ht="12" customHeight="1" x14ac:dyDescent="0.2">
      <c r="B22" s="16"/>
      <c r="D22" s="23" t="s">
        <v>32</v>
      </c>
      <c r="AR22" s="16"/>
      <c r="BE22" s="176"/>
    </row>
    <row r="23" spans="1:71" s="1" customFormat="1" ht="16.5" customHeight="1" x14ac:dyDescent="0.2">
      <c r="B23" s="16"/>
      <c r="E23" s="200" t="s">
        <v>1</v>
      </c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R23" s="16"/>
      <c r="BE23" s="176"/>
    </row>
    <row r="24" spans="1:71" s="1" customFormat="1" ht="6.9" customHeight="1" x14ac:dyDescent="0.2">
      <c r="B24" s="16"/>
      <c r="AR24" s="16"/>
      <c r="BE24" s="176"/>
    </row>
    <row r="25" spans="1:71" s="1" customFormat="1" ht="6.9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76"/>
    </row>
    <row r="26" spans="1:71" s="2" customFormat="1" ht="25.95" customHeight="1" x14ac:dyDescent="0.2">
      <c r="A26" s="28"/>
      <c r="B26" s="29"/>
      <c r="C26" s="28"/>
      <c r="D26" s="30" t="s">
        <v>33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78">
        <f>ROUND(AG94,2)</f>
        <v>0</v>
      </c>
      <c r="AL26" s="179"/>
      <c r="AM26" s="179"/>
      <c r="AN26" s="179"/>
      <c r="AO26" s="179"/>
      <c r="AP26" s="28"/>
      <c r="AQ26" s="28"/>
      <c r="AR26" s="29"/>
      <c r="BE26" s="176"/>
    </row>
    <row r="27" spans="1:71" s="2" customFormat="1" ht="6.9" customHeight="1" x14ac:dyDescent="0.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176"/>
    </row>
    <row r="28" spans="1:71" s="2" customFormat="1" ht="13.2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01" t="s">
        <v>34</v>
      </c>
      <c r="M28" s="201"/>
      <c r="N28" s="201"/>
      <c r="O28" s="201"/>
      <c r="P28" s="201"/>
      <c r="Q28" s="28"/>
      <c r="R28" s="28"/>
      <c r="S28" s="28"/>
      <c r="T28" s="28"/>
      <c r="U28" s="28"/>
      <c r="V28" s="28"/>
      <c r="W28" s="201" t="s">
        <v>35</v>
      </c>
      <c r="X28" s="201"/>
      <c r="Y28" s="201"/>
      <c r="Z28" s="201"/>
      <c r="AA28" s="201"/>
      <c r="AB28" s="201"/>
      <c r="AC28" s="201"/>
      <c r="AD28" s="201"/>
      <c r="AE28" s="201"/>
      <c r="AF28" s="28"/>
      <c r="AG28" s="28"/>
      <c r="AH28" s="28"/>
      <c r="AI28" s="28"/>
      <c r="AJ28" s="28"/>
      <c r="AK28" s="201" t="s">
        <v>36</v>
      </c>
      <c r="AL28" s="201"/>
      <c r="AM28" s="201"/>
      <c r="AN28" s="201"/>
      <c r="AO28" s="201"/>
      <c r="AP28" s="28"/>
      <c r="AQ28" s="28"/>
      <c r="AR28" s="29"/>
      <c r="BE28" s="176"/>
    </row>
    <row r="29" spans="1:71" s="3" customFormat="1" ht="14.4" customHeight="1" x14ac:dyDescent="0.2">
      <c r="B29" s="33"/>
      <c r="D29" s="23" t="s">
        <v>37</v>
      </c>
      <c r="F29" s="23" t="s">
        <v>38</v>
      </c>
      <c r="L29" s="202">
        <v>0.2</v>
      </c>
      <c r="M29" s="181"/>
      <c r="N29" s="181"/>
      <c r="O29" s="181"/>
      <c r="P29" s="181"/>
      <c r="W29" s="180">
        <f>ROUND(AZ94, 2)</f>
        <v>0</v>
      </c>
      <c r="X29" s="181"/>
      <c r="Y29" s="181"/>
      <c r="Z29" s="181"/>
      <c r="AA29" s="181"/>
      <c r="AB29" s="181"/>
      <c r="AC29" s="181"/>
      <c r="AD29" s="181"/>
      <c r="AE29" s="181"/>
      <c r="AK29" s="180">
        <f>ROUND(AV94, 2)</f>
        <v>0</v>
      </c>
      <c r="AL29" s="181"/>
      <c r="AM29" s="181"/>
      <c r="AN29" s="181"/>
      <c r="AO29" s="181"/>
      <c r="AR29" s="33"/>
      <c r="BE29" s="177"/>
    </row>
    <row r="30" spans="1:71" s="3" customFormat="1" ht="14.4" customHeight="1" x14ac:dyDescent="0.2">
      <c r="B30" s="33"/>
      <c r="F30" s="23" t="s">
        <v>39</v>
      </c>
      <c r="L30" s="202">
        <v>0.2</v>
      </c>
      <c r="M30" s="181"/>
      <c r="N30" s="181"/>
      <c r="O30" s="181"/>
      <c r="P30" s="181"/>
      <c r="W30" s="180">
        <f>ROUND(BA94, 2)</f>
        <v>0</v>
      </c>
      <c r="X30" s="181"/>
      <c r="Y30" s="181"/>
      <c r="Z30" s="181"/>
      <c r="AA30" s="181"/>
      <c r="AB30" s="181"/>
      <c r="AC30" s="181"/>
      <c r="AD30" s="181"/>
      <c r="AE30" s="181"/>
      <c r="AK30" s="180">
        <f>ROUND(AW94, 2)</f>
        <v>0</v>
      </c>
      <c r="AL30" s="181"/>
      <c r="AM30" s="181"/>
      <c r="AN30" s="181"/>
      <c r="AO30" s="181"/>
      <c r="AR30" s="33"/>
      <c r="BE30" s="177"/>
    </row>
    <row r="31" spans="1:71" s="3" customFormat="1" ht="14.4" hidden="1" customHeight="1" x14ac:dyDescent="0.2">
      <c r="B31" s="33"/>
      <c r="F31" s="23" t="s">
        <v>40</v>
      </c>
      <c r="L31" s="202">
        <v>0.2</v>
      </c>
      <c r="M31" s="181"/>
      <c r="N31" s="181"/>
      <c r="O31" s="181"/>
      <c r="P31" s="181"/>
      <c r="W31" s="180">
        <f>ROUND(BB94, 2)</f>
        <v>0</v>
      </c>
      <c r="X31" s="181"/>
      <c r="Y31" s="181"/>
      <c r="Z31" s="181"/>
      <c r="AA31" s="181"/>
      <c r="AB31" s="181"/>
      <c r="AC31" s="181"/>
      <c r="AD31" s="181"/>
      <c r="AE31" s="181"/>
      <c r="AK31" s="180">
        <v>0</v>
      </c>
      <c r="AL31" s="181"/>
      <c r="AM31" s="181"/>
      <c r="AN31" s="181"/>
      <c r="AO31" s="181"/>
      <c r="AR31" s="33"/>
      <c r="BE31" s="177"/>
    </row>
    <row r="32" spans="1:71" s="3" customFormat="1" ht="14.4" hidden="1" customHeight="1" x14ac:dyDescent="0.2">
      <c r="B32" s="33"/>
      <c r="F32" s="23" t="s">
        <v>41</v>
      </c>
      <c r="L32" s="202">
        <v>0.2</v>
      </c>
      <c r="M32" s="181"/>
      <c r="N32" s="181"/>
      <c r="O32" s="181"/>
      <c r="P32" s="181"/>
      <c r="W32" s="180">
        <f>ROUND(BC94, 2)</f>
        <v>0</v>
      </c>
      <c r="X32" s="181"/>
      <c r="Y32" s="181"/>
      <c r="Z32" s="181"/>
      <c r="AA32" s="181"/>
      <c r="AB32" s="181"/>
      <c r="AC32" s="181"/>
      <c r="AD32" s="181"/>
      <c r="AE32" s="181"/>
      <c r="AK32" s="180">
        <v>0</v>
      </c>
      <c r="AL32" s="181"/>
      <c r="AM32" s="181"/>
      <c r="AN32" s="181"/>
      <c r="AO32" s="181"/>
      <c r="AR32" s="33"/>
      <c r="BE32" s="177"/>
    </row>
    <row r="33" spans="1:57" s="3" customFormat="1" ht="14.4" hidden="1" customHeight="1" x14ac:dyDescent="0.2">
      <c r="B33" s="33"/>
      <c r="F33" s="23" t="s">
        <v>42</v>
      </c>
      <c r="L33" s="202">
        <v>0</v>
      </c>
      <c r="M33" s="181"/>
      <c r="N33" s="181"/>
      <c r="O33" s="181"/>
      <c r="P33" s="181"/>
      <c r="W33" s="180">
        <f>ROUND(BD94, 2)</f>
        <v>0</v>
      </c>
      <c r="X33" s="181"/>
      <c r="Y33" s="181"/>
      <c r="Z33" s="181"/>
      <c r="AA33" s="181"/>
      <c r="AB33" s="181"/>
      <c r="AC33" s="181"/>
      <c r="AD33" s="181"/>
      <c r="AE33" s="181"/>
      <c r="AK33" s="180">
        <v>0</v>
      </c>
      <c r="AL33" s="181"/>
      <c r="AM33" s="181"/>
      <c r="AN33" s="181"/>
      <c r="AO33" s="181"/>
      <c r="AR33" s="33"/>
      <c r="BE33" s="177"/>
    </row>
    <row r="34" spans="1:57" s="2" customFormat="1" ht="6.9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176"/>
    </row>
    <row r="35" spans="1:57" s="2" customFormat="1" ht="25.95" customHeight="1" x14ac:dyDescent="0.2">
      <c r="A35" s="28"/>
      <c r="B35" s="29"/>
      <c r="C35" s="34"/>
      <c r="D35" s="35" t="s">
        <v>43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44</v>
      </c>
      <c r="U35" s="36"/>
      <c r="V35" s="36"/>
      <c r="W35" s="36"/>
      <c r="X35" s="213" t="s">
        <v>45</v>
      </c>
      <c r="Y35" s="183"/>
      <c r="Z35" s="183"/>
      <c r="AA35" s="183"/>
      <c r="AB35" s="183"/>
      <c r="AC35" s="36"/>
      <c r="AD35" s="36"/>
      <c r="AE35" s="36"/>
      <c r="AF35" s="36"/>
      <c r="AG35" s="36"/>
      <c r="AH35" s="36"/>
      <c r="AI35" s="36"/>
      <c r="AJ35" s="36"/>
      <c r="AK35" s="182">
        <f>SUM(AK26:AK33)</f>
        <v>0</v>
      </c>
      <c r="AL35" s="183"/>
      <c r="AM35" s="183"/>
      <c r="AN35" s="183"/>
      <c r="AO35" s="184"/>
      <c r="AP35" s="34"/>
      <c r="AQ35" s="34"/>
      <c r="AR35" s="29"/>
      <c r="BE35" s="28"/>
    </row>
    <row r="36" spans="1:57" s="2" customFormat="1" ht="6.9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 x14ac:dyDescent="0.2">
      <c r="B38" s="16"/>
      <c r="AR38" s="16"/>
    </row>
    <row r="39" spans="1:57" s="1" customFormat="1" ht="14.4" customHeight="1" x14ac:dyDescent="0.2">
      <c r="B39" s="16"/>
      <c r="AR39" s="16"/>
    </row>
    <row r="40" spans="1:57" s="1" customFormat="1" ht="14.4" customHeight="1" x14ac:dyDescent="0.2">
      <c r="B40" s="16"/>
      <c r="AR40" s="16"/>
    </row>
    <row r="41" spans="1:57" s="1" customFormat="1" ht="14.4" customHeight="1" x14ac:dyDescent="0.2">
      <c r="B41" s="16"/>
      <c r="AR41" s="16"/>
    </row>
    <row r="42" spans="1:57" s="1" customFormat="1" ht="14.4" customHeight="1" x14ac:dyDescent="0.2">
      <c r="B42" s="16"/>
      <c r="AR42" s="16"/>
    </row>
    <row r="43" spans="1:57" s="1" customFormat="1" ht="14.4" customHeight="1" x14ac:dyDescent="0.2">
      <c r="B43" s="16"/>
      <c r="AR43" s="16"/>
    </row>
    <row r="44" spans="1:57" s="1" customFormat="1" ht="14.4" customHeight="1" x14ac:dyDescent="0.2">
      <c r="B44" s="16"/>
      <c r="AR44" s="16"/>
    </row>
    <row r="45" spans="1:57" s="1" customFormat="1" ht="14.4" customHeight="1" x14ac:dyDescent="0.2">
      <c r="B45" s="16"/>
      <c r="AR45" s="16"/>
    </row>
    <row r="46" spans="1:57" s="1" customFormat="1" ht="14.4" customHeight="1" x14ac:dyDescent="0.2">
      <c r="B46" s="16"/>
      <c r="AR46" s="16"/>
    </row>
    <row r="47" spans="1:57" s="1" customFormat="1" ht="14.4" customHeight="1" x14ac:dyDescent="0.2">
      <c r="B47" s="16"/>
      <c r="AR47" s="16"/>
    </row>
    <row r="48" spans="1:57" s="1" customFormat="1" ht="14.4" customHeight="1" x14ac:dyDescent="0.2">
      <c r="B48" s="16"/>
      <c r="AR48" s="16"/>
    </row>
    <row r="49" spans="1:57" s="2" customFormat="1" ht="14.4" customHeight="1" x14ac:dyDescent="0.2">
      <c r="B49" s="38"/>
      <c r="D49" s="39" t="s">
        <v>46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47</v>
      </c>
      <c r="AI49" s="40"/>
      <c r="AJ49" s="40"/>
      <c r="AK49" s="40"/>
      <c r="AL49" s="40"/>
      <c r="AM49" s="40"/>
      <c r="AN49" s="40"/>
      <c r="AO49" s="40"/>
      <c r="AR49" s="38"/>
    </row>
    <row r="50" spans="1:57" x14ac:dyDescent="0.2">
      <c r="B50" s="16"/>
      <c r="AR50" s="16"/>
    </row>
    <row r="51" spans="1:57" x14ac:dyDescent="0.2">
      <c r="B51" s="16"/>
      <c r="AR51" s="16"/>
    </row>
    <row r="52" spans="1:57" x14ac:dyDescent="0.2">
      <c r="B52" s="16"/>
      <c r="AR52" s="16"/>
    </row>
    <row r="53" spans="1:57" x14ac:dyDescent="0.2">
      <c r="B53" s="16"/>
      <c r="AR53" s="16"/>
    </row>
    <row r="54" spans="1:57" x14ac:dyDescent="0.2">
      <c r="B54" s="16"/>
      <c r="AR54" s="16"/>
    </row>
    <row r="55" spans="1:57" x14ac:dyDescent="0.2">
      <c r="B55" s="16"/>
      <c r="AR55" s="16"/>
    </row>
    <row r="56" spans="1:57" x14ac:dyDescent="0.2">
      <c r="B56" s="16"/>
      <c r="AR56" s="16"/>
    </row>
    <row r="57" spans="1:57" x14ac:dyDescent="0.2">
      <c r="B57" s="16"/>
      <c r="AR57" s="16"/>
    </row>
    <row r="58" spans="1:57" x14ac:dyDescent="0.2">
      <c r="B58" s="16"/>
      <c r="AR58" s="16"/>
    </row>
    <row r="59" spans="1:57" x14ac:dyDescent="0.2">
      <c r="B59" s="16"/>
      <c r="AR59" s="16"/>
    </row>
    <row r="60" spans="1:57" s="2" customFormat="1" ht="13.2" x14ac:dyDescent="0.2">
      <c r="A60" s="28"/>
      <c r="B60" s="29"/>
      <c r="C60" s="28"/>
      <c r="D60" s="41" t="s">
        <v>48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49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48</v>
      </c>
      <c r="AI60" s="31"/>
      <c r="AJ60" s="31"/>
      <c r="AK60" s="31"/>
      <c r="AL60" s="31"/>
      <c r="AM60" s="41" t="s">
        <v>49</v>
      </c>
      <c r="AN60" s="31"/>
      <c r="AO60" s="31"/>
      <c r="AP60" s="28"/>
      <c r="AQ60" s="28"/>
      <c r="AR60" s="29"/>
      <c r="BE60" s="28"/>
    </row>
    <row r="61" spans="1:57" x14ac:dyDescent="0.2">
      <c r="B61" s="16"/>
      <c r="AR61" s="16"/>
    </row>
    <row r="62" spans="1:57" x14ac:dyDescent="0.2">
      <c r="B62" s="16"/>
      <c r="AR62" s="16"/>
    </row>
    <row r="63" spans="1:57" x14ac:dyDescent="0.2">
      <c r="B63" s="16"/>
      <c r="AR63" s="16"/>
    </row>
    <row r="64" spans="1:57" s="2" customFormat="1" ht="13.2" x14ac:dyDescent="0.2">
      <c r="A64" s="28"/>
      <c r="B64" s="29"/>
      <c r="C64" s="28"/>
      <c r="D64" s="39" t="s">
        <v>50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51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 x14ac:dyDescent="0.2">
      <c r="B65" s="16"/>
      <c r="AR65" s="16"/>
    </row>
    <row r="66" spans="1:57" x14ac:dyDescent="0.2">
      <c r="B66" s="16"/>
      <c r="AR66" s="16"/>
    </row>
    <row r="67" spans="1:57" x14ac:dyDescent="0.2">
      <c r="B67" s="16"/>
      <c r="AR67" s="16"/>
    </row>
    <row r="68" spans="1:57" x14ac:dyDescent="0.2">
      <c r="B68" s="16"/>
      <c r="AR68" s="16"/>
    </row>
    <row r="69" spans="1:57" x14ac:dyDescent="0.2">
      <c r="B69" s="16"/>
      <c r="AR69" s="16"/>
    </row>
    <row r="70" spans="1:57" x14ac:dyDescent="0.2">
      <c r="B70" s="16"/>
      <c r="AR70" s="16"/>
    </row>
    <row r="71" spans="1:57" x14ac:dyDescent="0.2">
      <c r="B71" s="16"/>
      <c r="AR71" s="16"/>
    </row>
    <row r="72" spans="1:57" x14ac:dyDescent="0.2">
      <c r="B72" s="16"/>
      <c r="AR72" s="16"/>
    </row>
    <row r="73" spans="1:57" x14ac:dyDescent="0.2">
      <c r="B73" s="16"/>
      <c r="AR73" s="16"/>
    </row>
    <row r="74" spans="1:57" x14ac:dyDescent="0.2">
      <c r="B74" s="16"/>
      <c r="AR74" s="16"/>
    </row>
    <row r="75" spans="1:57" s="2" customFormat="1" ht="13.2" x14ac:dyDescent="0.2">
      <c r="A75" s="28"/>
      <c r="B75" s="29"/>
      <c r="C75" s="28"/>
      <c r="D75" s="41" t="s">
        <v>48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49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48</v>
      </c>
      <c r="AI75" s="31"/>
      <c r="AJ75" s="31"/>
      <c r="AK75" s="31"/>
      <c r="AL75" s="31"/>
      <c r="AM75" s="41" t="s">
        <v>49</v>
      </c>
      <c r="AN75" s="31"/>
      <c r="AO75" s="31"/>
      <c r="AP75" s="28"/>
      <c r="AQ75" s="28"/>
      <c r="AR75" s="29"/>
      <c r="BE75" s="28"/>
    </row>
    <row r="76" spans="1:57" s="2" customFormat="1" x14ac:dyDescent="0.2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 x14ac:dyDescent="0.2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1" s="2" customFormat="1" ht="6.9" customHeight="1" x14ac:dyDescent="0.2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1" s="2" customFormat="1" ht="24.9" customHeight="1" x14ac:dyDescent="0.2">
      <c r="A82" s="28"/>
      <c r="B82" s="29"/>
      <c r="C82" s="17" t="s">
        <v>52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 x14ac:dyDescent="0.2">
      <c r="B84" s="47"/>
      <c r="C84" s="23" t="s">
        <v>12</v>
      </c>
      <c r="L84" s="4" t="str">
        <f>K5</f>
        <v>R_5619</v>
      </c>
      <c r="AR84" s="47"/>
    </row>
    <row r="85" spans="1:91" s="5" customFormat="1" ht="36.9" customHeight="1" x14ac:dyDescent="0.2">
      <c r="B85" s="48"/>
      <c r="C85" s="49" t="s">
        <v>15</v>
      </c>
      <c r="L85" s="189" t="str">
        <f>K6</f>
        <v>Rekonštrukcia multifunkčného ihriska v Spišskom Podhradí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48"/>
    </row>
    <row r="86" spans="1:91" s="2" customFormat="1" ht="6.9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 x14ac:dyDescent="0.2">
      <c r="A87" s="28"/>
      <c r="B87" s="29"/>
      <c r="C87" s="23" t="s">
        <v>19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>Spišské Podhradie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21</v>
      </c>
      <c r="AJ87" s="28"/>
      <c r="AK87" s="28"/>
      <c r="AL87" s="28"/>
      <c r="AM87" s="191" t="str">
        <f>IF(AN8= "","",AN8)</f>
        <v>8_2019</v>
      </c>
      <c r="AN87" s="191"/>
      <c r="AO87" s="28"/>
      <c r="AP87" s="28"/>
      <c r="AQ87" s="28"/>
      <c r="AR87" s="29"/>
      <c r="BE87" s="28"/>
    </row>
    <row r="88" spans="1:91" s="2" customFormat="1" ht="6.9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15" customHeight="1" x14ac:dyDescent="0.2">
      <c r="A89" s="28"/>
      <c r="B89" s="29"/>
      <c r="C89" s="23" t="s">
        <v>22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Mesto Spišské Podhradie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27</v>
      </c>
      <c r="AJ89" s="28"/>
      <c r="AK89" s="28"/>
      <c r="AL89" s="28"/>
      <c r="AM89" s="187" t="str">
        <f>IF(E17="","",E17)</f>
        <v>AIP projekt s.r.o.</v>
      </c>
      <c r="AN89" s="188"/>
      <c r="AO89" s="188"/>
      <c r="AP89" s="188"/>
      <c r="AQ89" s="28"/>
      <c r="AR89" s="29"/>
      <c r="AS89" s="192" t="s">
        <v>53</v>
      </c>
      <c r="AT89" s="193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1" s="2" customFormat="1" ht="15.15" customHeight="1" x14ac:dyDescent="0.2">
      <c r="A90" s="28"/>
      <c r="B90" s="29"/>
      <c r="C90" s="23" t="s">
        <v>26</v>
      </c>
      <c r="D90" s="28"/>
      <c r="E90" s="28"/>
      <c r="F90" s="28"/>
      <c r="G90" s="28"/>
      <c r="H90" s="28"/>
      <c r="I90" s="28"/>
      <c r="J90" s="28"/>
      <c r="K90" s="28"/>
      <c r="L90" s="4">
        <f>IF(E14= "Vyplň údaj","",E14)</f>
        <v>0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30</v>
      </c>
      <c r="AJ90" s="28"/>
      <c r="AK90" s="28"/>
      <c r="AL90" s="28"/>
      <c r="AM90" s="187" t="str">
        <f>IF(E20="","",E20)</f>
        <v xml:space="preserve"> </v>
      </c>
      <c r="AN90" s="188"/>
      <c r="AO90" s="188"/>
      <c r="AP90" s="188"/>
      <c r="AQ90" s="28"/>
      <c r="AR90" s="29"/>
      <c r="AS90" s="194"/>
      <c r="AT90" s="195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1" s="2" customFormat="1" ht="10.95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94"/>
      <c r="AT91" s="195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1" s="2" customFormat="1" ht="29.25" customHeight="1" x14ac:dyDescent="0.2">
      <c r="A92" s="28"/>
      <c r="B92" s="29"/>
      <c r="C92" s="212" t="s">
        <v>54</v>
      </c>
      <c r="D92" s="204"/>
      <c r="E92" s="204"/>
      <c r="F92" s="204"/>
      <c r="G92" s="204"/>
      <c r="H92" s="56"/>
      <c r="I92" s="205" t="s">
        <v>55</v>
      </c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3" t="s">
        <v>56</v>
      </c>
      <c r="AH92" s="204"/>
      <c r="AI92" s="204"/>
      <c r="AJ92" s="204"/>
      <c r="AK92" s="204"/>
      <c r="AL92" s="204"/>
      <c r="AM92" s="204"/>
      <c r="AN92" s="205" t="s">
        <v>57</v>
      </c>
      <c r="AO92" s="204"/>
      <c r="AP92" s="206"/>
      <c r="AQ92" s="57" t="s">
        <v>58</v>
      </c>
      <c r="AR92" s="29"/>
      <c r="AS92" s="58" t="s">
        <v>59</v>
      </c>
      <c r="AT92" s="59" t="s">
        <v>60</v>
      </c>
      <c r="AU92" s="59" t="s">
        <v>61</v>
      </c>
      <c r="AV92" s="59" t="s">
        <v>62</v>
      </c>
      <c r="AW92" s="59" t="s">
        <v>63</v>
      </c>
      <c r="AX92" s="59" t="s">
        <v>64</v>
      </c>
      <c r="AY92" s="59" t="s">
        <v>65</v>
      </c>
      <c r="AZ92" s="59" t="s">
        <v>66</v>
      </c>
      <c r="BA92" s="59" t="s">
        <v>67</v>
      </c>
      <c r="BB92" s="59" t="s">
        <v>68</v>
      </c>
      <c r="BC92" s="59" t="s">
        <v>69</v>
      </c>
      <c r="BD92" s="60" t="s">
        <v>70</v>
      </c>
      <c r="BE92" s="28"/>
    </row>
    <row r="93" spans="1:91" s="2" customFormat="1" ht="10.9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1" s="6" customFormat="1" ht="32.4" customHeight="1" x14ac:dyDescent="0.2">
      <c r="B94" s="64"/>
      <c r="C94" s="65" t="s">
        <v>71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210">
        <f>ROUND(AG95,2)</f>
        <v>0</v>
      </c>
      <c r="AH94" s="210"/>
      <c r="AI94" s="210"/>
      <c r="AJ94" s="210"/>
      <c r="AK94" s="210"/>
      <c r="AL94" s="210"/>
      <c r="AM94" s="210"/>
      <c r="AN94" s="211">
        <f>SUM(AG94,AT94)</f>
        <v>0</v>
      </c>
      <c r="AO94" s="211"/>
      <c r="AP94" s="211"/>
      <c r="AQ94" s="68" t="s">
        <v>1</v>
      </c>
      <c r="AR94" s="64"/>
      <c r="AS94" s="69">
        <f>ROUND(AS95,2)</f>
        <v>0</v>
      </c>
      <c r="AT94" s="70">
        <f>ROUND(SUM(AV94:AW94),2)</f>
        <v>0</v>
      </c>
      <c r="AU94" s="71">
        <f>ROUND(AU95,5)</f>
        <v>0</v>
      </c>
      <c r="AV94" s="70">
        <f>ROUND(AZ94*L29,2)</f>
        <v>0</v>
      </c>
      <c r="AW94" s="70">
        <f>ROUND(BA94*L30,2)</f>
        <v>0</v>
      </c>
      <c r="AX94" s="70">
        <f>ROUND(BB94*L29,2)</f>
        <v>0</v>
      </c>
      <c r="AY94" s="70">
        <f>ROUND(BC94*L30,2)</f>
        <v>0</v>
      </c>
      <c r="AZ94" s="70">
        <f>ROUND(AZ95,2)</f>
        <v>0</v>
      </c>
      <c r="BA94" s="70">
        <f>ROUND(BA95,2)</f>
        <v>0</v>
      </c>
      <c r="BB94" s="70">
        <f>ROUND(BB95,2)</f>
        <v>0</v>
      </c>
      <c r="BC94" s="70">
        <f>ROUND(BC95,2)</f>
        <v>0</v>
      </c>
      <c r="BD94" s="72">
        <f>ROUND(BD95,2)</f>
        <v>0</v>
      </c>
      <c r="BS94" s="73" t="s">
        <v>72</v>
      </c>
      <c r="BT94" s="73" t="s">
        <v>73</v>
      </c>
      <c r="BU94" s="74" t="s">
        <v>74</v>
      </c>
      <c r="BV94" s="73" t="s">
        <v>75</v>
      </c>
      <c r="BW94" s="73" t="s">
        <v>4</v>
      </c>
      <c r="BX94" s="73" t="s">
        <v>76</v>
      </c>
      <c r="CL94" s="73" t="s">
        <v>1</v>
      </c>
    </row>
    <row r="95" spans="1:91" s="7" customFormat="1" ht="27" customHeight="1" x14ac:dyDescent="0.2">
      <c r="A95" s="75" t="s">
        <v>77</v>
      </c>
      <c r="B95" s="76"/>
      <c r="C95" s="77"/>
      <c r="D95" s="209" t="s">
        <v>78</v>
      </c>
      <c r="E95" s="209"/>
      <c r="F95" s="209"/>
      <c r="G95" s="209"/>
      <c r="H95" s="209"/>
      <c r="I95" s="78"/>
      <c r="J95" s="209" t="s">
        <v>16</v>
      </c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7">
        <f>'01 - Rekonštrukcia multif...'!J30</f>
        <v>0</v>
      </c>
      <c r="AH95" s="208"/>
      <c r="AI95" s="208"/>
      <c r="AJ95" s="208"/>
      <c r="AK95" s="208"/>
      <c r="AL95" s="208"/>
      <c r="AM95" s="208"/>
      <c r="AN95" s="207">
        <f>SUM(AG95,AT95)</f>
        <v>0</v>
      </c>
      <c r="AO95" s="208"/>
      <c r="AP95" s="208"/>
      <c r="AQ95" s="79" t="s">
        <v>79</v>
      </c>
      <c r="AR95" s="76"/>
      <c r="AS95" s="80">
        <v>0</v>
      </c>
      <c r="AT95" s="81">
        <f>ROUND(SUM(AV95:AW95),2)</f>
        <v>0</v>
      </c>
      <c r="AU95" s="82">
        <f>'01 - Rekonštrukcia multif...'!P118</f>
        <v>0</v>
      </c>
      <c r="AV95" s="81">
        <f>'01 - Rekonštrukcia multif...'!J33</f>
        <v>0</v>
      </c>
      <c r="AW95" s="81">
        <f>'01 - Rekonštrukcia multif...'!J34</f>
        <v>0</v>
      </c>
      <c r="AX95" s="81">
        <f>'01 - Rekonštrukcia multif...'!J35</f>
        <v>0</v>
      </c>
      <c r="AY95" s="81">
        <f>'01 - Rekonštrukcia multif...'!J36</f>
        <v>0</v>
      </c>
      <c r="AZ95" s="81">
        <f>'01 - Rekonštrukcia multif...'!F33</f>
        <v>0</v>
      </c>
      <c r="BA95" s="81">
        <f>'01 - Rekonštrukcia multif...'!F34</f>
        <v>0</v>
      </c>
      <c r="BB95" s="81">
        <f>'01 - Rekonštrukcia multif...'!F35</f>
        <v>0</v>
      </c>
      <c r="BC95" s="81">
        <f>'01 - Rekonštrukcia multif...'!F36</f>
        <v>0</v>
      </c>
      <c r="BD95" s="83">
        <f>'01 - Rekonštrukcia multif...'!F37</f>
        <v>0</v>
      </c>
      <c r="BT95" s="84" t="s">
        <v>80</v>
      </c>
      <c r="BV95" s="84" t="s">
        <v>75</v>
      </c>
      <c r="BW95" s="84" t="s">
        <v>81</v>
      </c>
      <c r="BX95" s="84" t="s">
        <v>4</v>
      </c>
      <c r="CL95" s="84" t="s">
        <v>1</v>
      </c>
      <c r="CM95" s="84" t="s">
        <v>73</v>
      </c>
    </row>
    <row r="96" spans="1:91" s="2" customFormat="1" ht="30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" customHeight="1" x14ac:dyDescent="0.2">
      <c r="A97" s="28"/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2">
    <mergeCell ref="L30:P30"/>
    <mergeCell ref="L31:P31"/>
    <mergeCell ref="L32:P32"/>
    <mergeCell ref="L33:P33"/>
    <mergeCell ref="C92:G92"/>
    <mergeCell ref="I92:AF92"/>
    <mergeCell ref="X35:AB35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1 - Rekonštrukcia multif...'!C2" display="/" xr:uid="{00000000-0004-0000-0000-000000000000}"/>
  </hyperlinks>
  <pageMargins left="0.39370078740157483" right="0.39370078740157483" top="0.39370078740157483" bottom="0.39370078740157483" header="0" footer="0"/>
  <pageSetup paperSize="9" scale="74" fitToHeight="10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0"/>
  <sheetViews>
    <sheetView showGridLines="0" tabSelected="1" workbookViewId="0">
      <selection activeCell="F52" sqref="F52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85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85"/>
      <c r="L2" s="185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3" t="s">
        <v>81</v>
      </c>
    </row>
    <row r="3" spans="1:46" s="1" customFormat="1" ht="6.9" customHeight="1" x14ac:dyDescent="0.2">
      <c r="B3" s="14"/>
      <c r="C3" s="15"/>
      <c r="D3" s="15"/>
      <c r="E3" s="15"/>
      <c r="F3" s="15"/>
      <c r="G3" s="15"/>
      <c r="H3" s="15"/>
      <c r="I3" s="86"/>
      <c r="J3" s="15"/>
      <c r="K3" s="15"/>
      <c r="L3" s="16"/>
      <c r="AT3" s="13" t="s">
        <v>73</v>
      </c>
    </row>
    <row r="4" spans="1:46" s="1" customFormat="1" ht="24.9" customHeight="1" x14ac:dyDescent="0.2">
      <c r="B4" s="16"/>
      <c r="D4" s="17" t="s">
        <v>82</v>
      </c>
      <c r="I4" s="85"/>
      <c r="L4" s="16"/>
      <c r="M4" s="87" t="s">
        <v>9</v>
      </c>
      <c r="AT4" s="13" t="s">
        <v>3</v>
      </c>
    </row>
    <row r="5" spans="1:46" s="1" customFormat="1" ht="6.9" customHeight="1" x14ac:dyDescent="0.2">
      <c r="B5" s="16"/>
      <c r="I5" s="85"/>
      <c r="L5" s="16"/>
    </row>
    <row r="6" spans="1:46" s="1" customFormat="1" ht="12" customHeight="1" x14ac:dyDescent="0.2">
      <c r="B6" s="16"/>
      <c r="D6" s="23" t="s">
        <v>15</v>
      </c>
      <c r="I6" s="85"/>
      <c r="L6" s="16"/>
    </row>
    <row r="7" spans="1:46" s="1" customFormat="1" ht="16.5" customHeight="1" x14ac:dyDescent="0.2">
      <c r="B7" s="16"/>
      <c r="E7" s="215" t="str">
        <f>'Rekapitulácia stavby'!K6</f>
        <v>Rekonštrukcia multifunkčného ihriska v Spišskom Podhradí</v>
      </c>
      <c r="F7" s="216"/>
      <c r="G7" s="216"/>
      <c r="H7" s="216"/>
      <c r="I7" s="85"/>
      <c r="L7" s="16"/>
    </row>
    <row r="8" spans="1:46" s="2" customFormat="1" ht="12" customHeight="1" x14ac:dyDescent="0.2">
      <c r="A8" s="28"/>
      <c r="B8" s="29"/>
      <c r="C8" s="28"/>
      <c r="D8" s="23" t="s">
        <v>83</v>
      </c>
      <c r="E8" s="28"/>
      <c r="F8" s="28"/>
      <c r="G8" s="28"/>
      <c r="H8" s="28"/>
      <c r="I8" s="8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 x14ac:dyDescent="0.2">
      <c r="A9" s="28"/>
      <c r="B9" s="29"/>
      <c r="C9" s="28"/>
      <c r="D9" s="28"/>
      <c r="E9" s="189" t="s">
        <v>84</v>
      </c>
      <c r="F9" s="214"/>
      <c r="G9" s="214"/>
      <c r="H9" s="214"/>
      <c r="I9" s="8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x14ac:dyDescent="0.2">
      <c r="A10" s="28"/>
      <c r="B10" s="29"/>
      <c r="C10" s="28"/>
      <c r="D10" s="28"/>
      <c r="E10" s="28"/>
      <c r="F10" s="28"/>
      <c r="G10" s="28"/>
      <c r="H10" s="28"/>
      <c r="I10" s="8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 x14ac:dyDescent="0.2">
      <c r="A11" s="28"/>
      <c r="B11" s="29"/>
      <c r="C11" s="28"/>
      <c r="D11" s="23" t="s">
        <v>17</v>
      </c>
      <c r="E11" s="28"/>
      <c r="F11" s="21" t="s">
        <v>1</v>
      </c>
      <c r="G11" s="28"/>
      <c r="H11" s="28"/>
      <c r="I11" s="89" t="s">
        <v>18</v>
      </c>
      <c r="J11" s="21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3" t="s">
        <v>19</v>
      </c>
      <c r="E12" s="28"/>
      <c r="F12" s="21" t="s">
        <v>20</v>
      </c>
      <c r="G12" s="28"/>
      <c r="H12" s="28"/>
      <c r="I12" s="89" t="s">
        <v>21</v>
      </c>
      <c r="J12" s="51" t="str">
        <f>'Rekapitulácia stavby'!AN8</f>
        <v>8_2019</v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5" customHeight="1" x14ac:dyDescent="0.2">
      <c r="A13" s="28"/>
      <c r="B13" s="29"/>
      <c r="C13" s="28"/>
      <c r="D13" s="28"/>
      <c r="E13" s="28"/>
      <c r="F13" s="28"/>
      <c r="G13" s="28"/>
      <c r="H13" s="28"/>
      <c r="I13" s="88"/>
      <c r="J13" s="28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 x14ac:dyDescent="0.2">
      <c r="A14" s="28"/>
      <c r="B14" s="29"/>
      <c r="C14" s="28"/>
      <c r="D14" s="23" t="s">
        <v>22</v>
      </c>
      <c r="E14" s="28"/>
      <c r="F14" s="28"/>
      <c r="G14" s="28"/>
      <c r="H14" s="28"/>
      <c r="I14" s="89" t="s">
        <v>23</v>
      </c>
      <c r="J14" s="21" t="s">
        <v>1</v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 x14ac:dyDescent="0.2">
      <c r="A15" s="28"/>
      <c r="B15" s="29"/>
      <c r="C15" s="28"/>
      <c r="D15" s="28"/>
      <c r="E15" s="21" t="s">
        <v>24</v>
      </c>
      <c r="F15" s="28"/>
      <c r="G15" s="28"/>
      <c r="H15" s="28"/>
      <c r="I15" s="89" t="s">
        <v>25</v>
      </c>
      <c r="J15" s="21" t="s">
        <v>1</v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 x14ac:dyDescent="0.2">
      <c r="A16" s="28"/>
      <c r="B16" s="29"/>
      <c r="C16" s="28"/>
      <c r="D16" s="28"/>
      <c r="E16" s="28"/>
      <c r="F16" s="28"/>
      <c r="G16" s="28"/>
      <c r="H16" s="28"/>
      <c r="I16" s="88"/>
      <c r="J16" s="28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 x14ac:dyDescent="0.2">
      <c r="A17" s="28"/>
      <c r="B17" s="29"/>
      <c r="C17" s="28"/>
      <c r="D17" s="23" t="s">
        <v>26</v>
      </c>
      <c r="E17" s="28"/>
      <c r="F17" s="28"/>
      <c r="G17" s="28"/>
      <c r="H17" s="28"/>
      <c r="I17" s="89" t="s">
        <v>23</v>
      </c>
      <c r="J17" s="24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 x14ac:dyDescent="0.2">
      <c r="A18" s="28"/>
      <c r="B18" s="29"/>
      <c r="C18" s="28"/>
      <c r="D18" s="28"/>
      <c r="E18" s="217"/>
      <c r="F18" s="196"/>
      <c r="G18" s="196"/>
      <c r="H18" s="196"/>
      <c r="I18" s="89" t="s">
        <v>25</v>
      </c>
      <c r="J18" s="24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 x14ac:dyDescent="0.2">
      <c r="A19" s="28"/>
      <c r="B19" s="29"/>
      <c r="C19" s="28"/>
      <c r="D19" s="28"/>
      <c r="E19" s="28"/>
      <c r="F19" s="28"/>
      <c r="G19" s="28"/>
      <c r="H19" s="28"/>
      <c r="I19" s="88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 x14ac:dyDescent="0.2">
      <c r="A20" s="28"/>
      <c r="B20" s="29"/>
      <c r="C20" s="28"/>
      <c r="D20" s="23" t="s">
        <v>27</v>
      </c>
      <c r="E20" s="28"/>
      <c r="F20" s="28"/>
      <c r="G20" s="28"/>
      <c r="H20" s="28"/>
      <c r="I20" s="89" t="s">
        <v>23</v>
      </c>
      <c r="J20" s="21"/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 x14ac:dyDescent="0.2">
      <c r="A21" s="28"/>
      <c r="B21" s="29"/>
      <c r="C21" s="28"/>
      <c r="D21" s="28"/>
      <c r="E21" s="21" t="s">
        <v>28</v>
      </c>
      <c r="F21" s="28"/>
      <c r="G21" s="28"/>
      <c r="H21" s="28"/>
      <c r="I21" s="89" t="s">
        <v>25</v>
      </c>
      <c r="J21" s="21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 x14ac:dyDescent="0.2">
      <c r="A22" s="28"/>
      <c r="B22" s="29"/>
      <c r="C22" s="28"/>
      <c r="D22" s="28"/>
      <c r="E22" s="28"/>
      <c r="F22" s="28"/>
      <c r="G22" s="28"/>
      <c r="H22" s="28"/>
      <c r="I22" s="88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 x14ac:dyDescent="0.2">
      <c r="A23" s="28"/>
      <c r="B23" s="29"/>
      <c r="C23" s="28"/>
      <c r="D23" s="23" t="s">
        <v>30</v>
      </c>
      <c r="E23" s="28"/>
      <c r="F23" s="28"/>
      <c r="G23" s="28"/>
      <c r="H23" s="28"/>
      <c r="I23" s="89" t="s">
        <v>23</v>
      </c>
      <c r="J23" s="21" t="str">
        <f>IF('Rekapitulácia stavby'!AN19="","",'Rekapitulácia stavby'!AN19)</f>
        <v/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 x14ac:dyDescent="0.2">
      <c r="A24" s="28"/>
      <c r="B24" s="29"/>
      <c r="C24" s="28"/>
      <c r="D24" s="28"/>
      <c r="E24" s="21" t="str">
        <f>IF('Rekapitulácia stavby'!E20="","",'Rekapitulácia stavby'!E20)</f>
        <v xml:space="preserve"> </v>
      </c>
      <c r="F24" s="28"/>
      <c r="G24" s="28"/>
      <c r="H24" s="28"/>
      <c r="I24" s="89" t="s">
        <v>25</v>
      </c>
      <c r="J24" s="21" t="str">
        <f>IF('Rekapitulácia stavby'!AN20="","",'Rekapitulácia stavby'!AN20)</f>
        <v/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 x14ac:dyDescent="0.2">
      <c r="A25" s="28"/>
      <c r="B25" s="29"/>
      <c r="C25" s="28"/>
      <c r="D25" s="28"/>
      <c r="E25" s="28"/>
      <c r="F25" s="28"/>
      <c r="G25" s="28"/>
      <c r="H25" s="28"/>
      <c r="I25" s="88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 x14ac:dyDescent="0.2">
      <c r="A26" s="28"/>
      <c r="B26" s="29"/>
      <c r="C26" s="28"/>
      <c r="D26" s="23" t="s">
        <v>32</v>
      </c>
      <c r="E26" s="28"/>
      <c r="F26" s="28"/>
      <c r="G26" s="28"/>
      <c r="H26" s="28"/>
      <c r="I26" s="8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 x14ac:dyDescent="0.2">
      <c r="A27" s="90"/>
      <c r="B27" s="91"/>
      <c r="C27" s="90"/>
      <c r="D27" s="90"/>
      <c r="E27" s="200" t="s">
        <v>1</v>
      </c>
      <c r="F27" s="200"/>
      <c r="G27" s="200"/>
      <c r="H27" s="200"/>
      <c r="I27" s="92"/>
      <c r="J27" s="90"/>
      <c r="K27" s="90"/>
      <c r="L27" s="93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" customHeight="1" x14ac:dyDescent="0.2">
      <c r="A28" s="28"/>
      <c r="B28" s="29"/>
      <c r="C28" s="28"/>
      <c r="D28" s="28"/>
      <c r="E28" s="28"/>
      <c r="F28" s="28"/>
      <c r="G28" s="28"/>
      <c r="H28" s="28"/>
      <c r="I28" s="8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 x14ac:dyDescent="0.2">
      <c r="A29" s="28"/>
      <c r="B29" s="29"/>
      <c r="C29" s="28"/>
      <c r="D29" s="62"/>
      <c r="E29" s="62"/>
      <c r="F29" s="62"/>
      <c r="G29" s="62"/>
      <c r="H29" s="62"/>
      <c r="I29" s="94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 x14ac:dyDescent="0.2">
      <c r="A30" s="28"/>
      <c r="B30" s="29"/>
      <c r="C30" s="28"/>
      <c r="D30" s="95" t="s">
        <v>33</v>
      </c>
      <c r="E30" s="28"/>
      <c r="F30" s="28"/>
      <c r="G30" s="28"/>
      <c r="H30" s="28"/>
      <c r="I30" s="88"/>
      <c r="J30" s="67">
        <f>ROUND(J118,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 x14ac:dyDescent="0.2">
      <c r="A31" s="28"/>
      <c r="B31" s="29"/>
      <c r="C31" s="28"/>
      <c r="D31" s="62"/>
      <c r="E31" s="62"/>
      <c r="F31" s="62"/>
      <c r="G31" s="62"/>
      <c r="H31" s="62"/>
      <c r="I31" s="94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 x14ac:dyDescent="0.2">
      <c r="A32" s="28"/>
      <c r="B32" s="29"/>
      <c r="C32" s="28"/>
      <c r="D32" s="28"/>
      <c r="E32" s="28"/>
      <c r="F32" s="32" t="s">
        <v>35</v>
      </c>
      <c r="G32" s="28"/>
      <c r="H32" s="28"/>
      <c r="I32" s="96" t="s">
        <v>34</v>
      </c>
      <c r="J32" s="32" t="s">
        <v>36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 x14ac:dyDescent="0.2">
      <c r="A33" s="28"/>
      <c r="B33" s="29"/>
      <c r="C33" s="28"/>
      <c r="D33" s="97" t="s">
        <v>37</v>
      </c>
      <c r="E33" s="23" t="s">
        <v>38</v>
      </c>
      <c r="F33" s="98">
        <f>ROUND((SUM(BE118:BE129)),  2)</f>
        <v>0</v>
      </c>
      <c r="G33" s="28"/>
      <c r="H33" s="28"/>
      <c r="I33" s="99">
        <v>0.2</v>
      </c>
      <c r="J33" s="98">
        <f>ROUND(((SUM(BE118:BE129))*I33),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 x14ac:dyDescent="0.2">
      <c r="A34" s="28"/>
      <c r="B34" s="29"/>
      <c r="C34" s="28"/>
      <c r="D34" s="28"/>
      <c r="E34" s="23" t="s">
        <v>39</v>
      </c>
      <c r="F34" s="98">
        <f>ROUND((SUM(BF118:BF129)),  2)</f>
        <v>0</v>
      </c>
      <c r="G34" s="28"/>
      <c r="H34" s="28"/>
      <c r="I34" s="99">
        <v>0.2</v>
      </c>
      <c r="J34" s="98">
        <f>ROUND(((SUM(BF118:BF129))*I34),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 x14ac:dyDescent="0.2">
      <c r="A35" s="28"/>
      <c r="B35" s="29"/>
      <c r="C35" s="28"/>
      <c r="D35" s="28"/>
      <c r="E35" s="23" t="s">
        <v>40</v>
      </c>
      <c r="F35" s="98">
        <f>ROUND((SUM(BG118:BG129)),  2)</f>
        <v>0</v>
      </c>
      <c r="G35" s="28"/>
      <c r="H35" s="28"/>
      <c r="I35" s="99">
        <v>0.2</v>
      </c>
      <c r="J35" s="98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 x14ac:dyDescent="0.2">
      <c r="A36" s="28"/>
      <c r="B36" s="29"/>
      <c r="C36" s="28"/>
      <c r="D36" s="28"/>
      <c r="E36" s="23" t="s">
        <v>41</v>
      </c>
      <c r="F36" s="98">
        <f>ROUND((SUM(BH118:BH129)),  2)</f>
        <v>0</v>
      </c>
      <c r="G36" s="28"/>
      <c r="H36" s="28"/>
      <c r="I36" s="99">
        <v>0.2</v>
      </c>
      <c r="J36" s="98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 x14ac:dyDescent="0.2">
      <c r="A37" s="28"/>
      <c r="B37" s="29"/>
      <c r="C37" s="28"/>
      <c r="D37" s="28"/>
      <c r="E37" s="23" t="s">
        <v>42</v>
      </c>
      <c r="F37" s="98">
        <f>ROUND((SUM(BI118:BI129)),  2)</f>
        <v>0</v>
      </c>
      <c r="G37" s="28"/>
      <c r="H37" s="28"/>
      <c r="I37" s="99">
        <v>0</v>
      </c>
      <c r="J37" s="98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 x14ac:dyDescent="0.2">
      <c r="A38" s="28"/>
      <c r="B38" s="29"/>
      <c r="C38" s="28"/>
      <c r="D38" s="28"/>
      <c r="E38" s="28"/>
      <c r="F38" s="28"/>
      <c r="G38" s="28"/>
      <c r="H38" s="28"/>
      <c r="I38" s="8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 x14ac:dyDescent="0.2">
      <c r="A39" s="28"/>
      <c r="B39" s="29"/>
      <c r="C39" s="100"/>
      <c r="D39" s="101" t="s">
        <v>43</v>
      </c>
      <c r="E39" s="56"/>
      <c r="F39" s="56"/>
      <c r="G39" s="102" t="s">
        <v>44</v>
      </c>
      <c r="H39" s="103" t="s">
        <v>45</v>
      </c>
      <c r="I39" s="104"/>
      <c r="J39" s="105">
        <f>SUM(J30:J37)</f>
        <v>0</v>
      </c>
      <c r="K39" s="106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 x14ac:dyDescent="0.2">
      <c r="A40" s="28"/>
      <c r="B40" s="29"/>
      <c r="C40" s="28"/>
      <c r="D40" s="28"/>
      <c r="E40" s="28"/>
      <c r="F40" s="28"/>
      <c r="G40" s="28"/>
      <c r="H40" s="28"/>
      <c r="I40" s="8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 x14ac:dyDescent="0.2">
      <c r="B41" s="16"/>
      <c r="I41" s="85"/>
      <c r="L41" s="16"/>
    </row>
    <row r="42" spans="1:31" s="1" customFormat="1" ht="14.4" customHeight="1" x14ac:dyDescent="0.2">
      <c r="B42" s="16"/>
      <c r="I42" s="85"/>
      <c r="L42" s="16"/>
    </row>
    <row r="43" spans="1:31" s="1" customFormat="1" ht="14.4" customHeight="1" x14ac:dyDescent="0.2">
      <c r="B43" s="16"/>
      <c r="I43" s="85"/>
      <c r="L43" s="16"/>
    </row>
    <row r="44" spans="1:31" s="1" customFormat="1" ht="14.4" customHeight="1" x14ac:dyDescent="0.2">
      <c r="B44" s="16"/>
      <c r="I44" s="85"/>
      <c r="L44" s="16"/>
    </row>
    <row r="45" spans="1:31" s="1" customFormat="1" ht="14.4" customHeight="1" x14ac:dyDescent="0.2">
      <c r="B45" s="16"/>
      <c r="I45" s="85"/>
      <c r="L45" s="16"/>
    </row>
    <row r="46" spans="1:31" s="1" customFormat="1" ht="14.4" customHeight="1" x14ac:dyDescent="0.2">
      <c r="B46" s="16"/>
      <c r="I46" s="85"/>
      <c r="L46" s="16"/>
    </row>
    <row r="47" spans="1:31" s="1" customFormat="1" ht="14.4" customHeight="1" x14ac:dyDescent="0.2">
      <c r="B47" s="16"/>
      <c r="I47" s="85"/>
      <c r="L47" s="16"/>
    </row>
    <row r="48" spans="1:31" s="1" customFormat="1" ht="14.4" customHeight="1" x14ac:dyDescent="0.2">
      <c r="B48" s="16"/>
      <c r="I48" s="85"/>
      <c r="L48" s="16"/>
    </row>
    <row r="49" spans="1:31" s="1" customFormat="1" ht="14.4" customHeight="1" x14ac:dyDescent="0.2">
      <c r="B49" s="16"/>
      <c r="I49" s="85"/>
      <c r="L49" s="16"/>
    </row>
    <row r="50" spans="1:31" s="2" customFormat="1" ht="14.4" customHeight="1" x14ac:dyDescent="0.2">
      <c r="B50" s="38"/>
      <c r="D50" s="39" t="s">
        <v>46</v>
      </c>
      <c r="E50" s="40"/>
      <c r="F50" s="40"/>
      <c r="G50" s="39" t="s">
        <v>47</v>
      </c>
      <c r="H50" s="40"/>
      <c r="I50" s="107"/>
      <c r="J50" s="40"/>
      <c r="K50" s="40"/>
      <c r="L50" s="38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28"/>
      <c r="B61" s="29"/>
      <c r="C61" s="28"/>
      <c r="D61" s="41" t="s">
        <v>48</v>
      </c>
      <c r="E61" s="31"/>
      <c r="F61" s="108" t="s">
        <v>49</v>
      </c>
      <c r="G61" s="41" t="s">
        <v>48</v>
      </c>
      <c r="H61" s="31"/>
      <c r="I61" s="109"/>
      <c r="J61" s="110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28"/>
      <c r="B65" s="29"/>
      <c r="C65" s="28"/>
      <c r="D65" s="39" t="s">
        <v>50</v>
      </c>
      <c r="E65" s="42"/>
      <c r="F65" s="42"/>
      <c r="G65" s="39" t="s">
        <v>51</v>
      </c>
      <c r="H65" s="42"/>
      <c r="I65" s="111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28"/>
      <c r="B76" s="29"/>
      <c r="C76" s="28"/>
      <c r="D76" s="41" t="s">
        <v>48</v>
      </c>
      <c r="E76" s="31"/>
      <c r="F76" s="108" t="s">
        <v>49</v>
      </c>
      <c r="G76" s="41" t="s">
        <v>48</v>
      </c>
      <c r="H76" s="31"/>
      <c r="I76" s="109"/>
      <c r="J76" s="110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 x14ac:dyDescent="0.2">
      <c r="A77" s="28"/>
      <c r="B77" s="43"/>
      <c r="C77" s="44"/>
      <c r="D77" s="44"/>
      <c r="E77" s="44"/>
      <c r="F77" s="44"/>
      <c r="G77" s="44"/>
      <c r="H77" s="44"/>
      <c r="I77" s="112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 x14ac:dyDescent="0.2">
      <c r="A81" s="28"/>
      <c r="B81" s="45"/>
      <c r="C81" s="46"/>
      <c r="D81" s="46"/>
      <c r="E81" s="46"/>
      <c r="F81" s="46"/>
      <c r="G81" s="46"/>
      <c r="H81" s="46"/>
      <c r="I81" s="113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 x14ac:dyDescent="0.2">
      <c r="A82" s="28"/>
      <c r="B82" s="29"/>
      <c r="C82" s="17" t="s">
        <v>85</v>
      </c>
      <c r="D82" s="28"/>
      <c r="E82" s="28"/>
      <c r="F82" s="28"/>
      <c r="G82" s="28"/>
      <c r="H82" s="28"/>
      <c r="I82" s="8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 x14ac:dyDescent="0.2">
      <c r="A83" s="28"/>
      <c r="B83" s="29"/>
      <c r="C83" s="28"/>
      <c r="D83" s="28"/>
      <c r="E83" s="28"/>
      <c r="F83" s="28"/>
      <c r="G83" s="28"/>
      <c r="H83" s="28"/>
      <c r="I83" s="8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3" t="s">
        <v>15</v>
      </c>
      <c r="D84" s="28"/>
      <c r="E84" s="28"/>
      <c r="F84" s="28"/>
      <c r="G84" s="28"/>
      <c r="H84" s="28"/>
      <c r="I84" s="8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29"/>
      <c r="C85" s="28"/>
      <c r="D85" s="28"/>
      <c r="E85" s="215" t="str">
        <f>E7</f>
        <v>Rekonštrukcia multifunkčného ihriska v Spišskom Podhradí</v>
      </c>
      <c r="F85" s="216"/>
      <c r="G85" s="216"/>
      <c r="H85" s="216"/>
      <c r="I85" s="8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 x14ac:dyDescent="0.2">
      <c r="A86" s="28"/>
      <c r="B86" s="29"/>
      <c r="C86" s="23" t="s">
        <v>83</v>
      </c>
      <c r="D86" s="28"/>
      <c r="E86" s="28"/>
      <c r="F86" s="28"/>
      <c r="G86" s="28"/>
      <c r="H86" s="28"/>
      <c r="I86" s="8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 x14ac:dyDescent="0.2">
      <c r="A87" s="28"/>
      <c r="B87" s="29"/>
      <c r="C87" s="28"/>
      <c r="D87" s="28"/>
      <c r="E87" s="189" t="str">
        <f>E9</f>
        <v>01 - Rekonštrukcia multifunkčného ihriska v Spišskom Podhradí</v>
      </c>
      <c r="F87" s="214"/>
      <c r="G87" s="214"/>
      <c r="H87" s="214"/>
      <c r="I87" s="8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 x14ac:dyDescent="0.2">
      <c r="A88" s="28"/>
      <c r="B88" s="29"/>
      <c r="C88" s="28"/>
      <c r="D88" s="28"/>
      <c r="E88" s="28"/>
      <c r="F88" s="28"/>
      <c r="G88" s="28"/>
      <c r="H88" s="28"/>
      <c r="I88" s="8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 x14ac:dyDescent="0.2">
      <c r="A89" s="28"/>
      <c r="B89" s="29"/>
      <c r="C89" s="23" t="s">
        <v>19</v>
      </c>
      <c r="D89" s="28"/>
      <c r="E89" s="28"/>
      <c r="F89" s="21" t="str">
        <f>F12</f>
        <v>Spišské Podhradie</v>
      </c>
      <c r="G89" s="28"/>
      <c r="H89" s="28"/>
      <c r="I89" s="89" t="s">
        <v>21</v>
      </c>
      <c r="J89" s="51" t="str">
        <f>IF(J12="","",J12)</f>
        <v>8_2019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customHeight="1" x14ac:dyDescent="0.2">
      <c r="A90" s="28"/>
      <c r="B90" s="29"/>
      <c r="C90" s="28"/>
      <c r="D90" s="28"/>
      <c r="E90" s="28"/>
      <c r="F90" s="28"/>
      <c r="G90" s="28"/>
      <c r="H90" s="28"/>
      <c r="I90" s="8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15" customHeight="1" x14ac:dyDescent="0.2">
      <c r="A91" s="28"/>
      <c r="B91" s="29"/>
      <c r="C91" s="23" t="s">
        <v>22</v>
      </c>
      <c r="D91" s="28"/>
      <c r="E91" s="28"/>
      <c r="F91" s="21" t="str">
        <f>E15</f>
        <v>Mesto Spišské Podhradie</v>
      </c>
      <c r="G91" s="28"/>
      <c r="H91" s="28"/>
      <c r="I91" s="89" t="s">
        <v>27</v>
      </c>
      <c r="J91" s="26" t="str">
        <f>E21</f>
        <v>AIP projekt s.r.o.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15" customHeight="1" x14ac:dyDescent="0.2">
      <c r="A92" s="28"/>
      <c r="B92" s="29"/>
      <c r="C92" s="23" t="s">
        <v>26</v>
      </c>
      <c r="D92" s="28"/>
      <c r="E92" s="28"/>
      <c r="F92" s="21" t="str">
        <f>IF(E18="","",E18)</f>
        <v/>
      </c>
      <c r="G92" s="28"/>
      <c r="H92" s="28"/>
      <c r="I92" s="89" t="s">
        <v>30</v>
      </c>
      <c r="J92" s="26" t="str">
        <f>E24</f>
        <v xml:space="preserve"> 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8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 x14ac:dyDescent="0.2">
      <c r="A94" s="28"/>
      <c r="B94" s="29"/>
      <c r="C94" s="114" t="s">
        <v>86</v>
      </c>
      <c r="D94" s="100"/>
      <c r="E94" s="100"/>
      <c r="F94" s="100"/>
      <c r="G94" s="100"/>
      <c r="H94" s="100"/>
      <c r="I94" s="115"/>
      <c r="J94" s="116" t="s">
        <v>87</v>
      </c>
      <c r="K94" s="100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 x14ac:dyDescent="0.2">
      <c r="A95" s="28"/>
      <c r="B95" s="29"/>
      <c r="C95" s="28"/>
      <c r="D95" s="28"/>
      <c r="E95" s="28"/>
      <c r="F95" s="28"/>
      <c r="G95" s="28"/>
      <c r="H95" s="28"/>
      <c r="I95" s="8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5" customHeight="1" x14ac:dyDescent="0.2">
      <c r="A96" s="28"/>
      <c r="B96" s="29"/>
      <c r="C96" s="117" t="s">
        <v>88</v>
      </c>
      <c r="D96" s="28"/>
      <c r="E96" s="28"/>
      <c r="F96" s="28"/>
      <c r="G96" s="28"/>
      <c r="H96" s="28"/>
      <c r="I96" s="88"/>
      <c r="J96" s="67">
        <f>J118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3" t="s">
        <v>89</v>
      </c>
    </row>
    <row r="97" spans="1:31" s="9" customFormat="1" ht="24.9" customHeight="1" x14ac:dyDescent="0.2">
      <c r="B97" s="118"/>
      <c r="D97" s="119" t="s">
        <v>90</v>
      </c>
      <c r="E97" s="120"/>
      <c r="F97" s="120"/>
      <c r="G97" s="120"/>
      <c r="H97" s="120"/>
      <c r="I97" s="121"/>
      <c r="J97" s="122">
        <f>J119</f>
        <v>0</v>
      </c>
      <c r="L97" s="118"/>
    </row>
    <row r="98" spans="1:31" s="9" customFormat="1" ht="24.9" customHeight="1" x14ac:dyDescent="0.2">
      <c r="B98" s="118"/>
      <c r="D98" s="119" t="s">
        <v>91</v>
      </c>
      <c r="E98" s="120"/>
      <c r="F98" s="120"/>
      <c r="G98" s="120"/>
      <c r="H98" s="120"/>
      <c r="I98" s="121"/>
      <c r="J98" s="122">
        <f>J122</f>
        <v>0</v>
      </c>
      <c r="L98" s="118"/>
    </row>
    <row r="99" spans="1:31" s="2" customFormat="1" ht="21.75" customHeight="1" x14ac:dyDescent="0.2">
      <c r="A99" s="28"/>
      <c r="B99" s="29"/>
      <c r="C99" s="28"/>
      <c r="D99" s="28"/>
      <c r="E99" s="28"/>
      <c r="F99" s="28"/>
      <c r="G99" s="28"/>
      <c r="H99" s="28"/>
      <c r="I99" s="88"/>
      <c r="J99" s="28"/>
      <c r="K99" s="28"/>
      <c r="L99" s="3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2" customFormat="1" ht="6.9" customHeight="1" x14ac:dyDescent="0.2">
      <c r="A100" s="28"/>
      <c r="B100" s="43"/>
      <c r="C100" s="44"/>
      <c r="D100" s="44"/>
      <c r="E100" s="44"/>
      <c r="F100" s="44"/>
      <c r="G100" s="44"/>
      <c r="H100" s="44"/>
      <c r="I100" s="112"/>
      <c r="J100" s="44"/>
      <c r="K100" s="44"/>
      <c r="L100" s="3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4" spans="1:31" s="2" customFormat="1" ht="6.9" customHeight="1" x14ac:dyDescent="0.2">
      <c r="A104" s="28"/>
      <c r="B104" s="45"/>
      <c r="C104" s="46"/>
      <c r="D104" s="46"/>
      <c r="E104" s="46"/>
      <c r="F104" s="46"/>
      <c r="G104" s="46"/>
      <c r="H104" s="46"/>
      <c r="I104" s="113"/>
      <c r="J104" s="46"/>
      <c r="K104" s="46"/>
      <c r="L104" s="3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24.9" customHeight="1" x14ac:dyDescent="0.2">
      <c r="A105" s="28"/>
      <c r="B105" s="29"/>
      <c r="C105" s="17" t="s">
        <v>92</v>
      </c>
      <c r="D105" s="28"/>
      <c r="E105" s="28"/>
      <c r="F105" s="28"/>
      <c r="G105" s="28"/>
      <c r="H105" s="28"/>
      <c r="I105" s="88"/>
      <c r="J105" s="28"/>
      <c r="K105" s="28"/>
      <c r="L105" s="3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" customHeight="1" x14ac:dyDescent="0.2">
      <c r="A106" s="28"/>
      <c r="B106" s="29"/>
      <c r="C106" s="28"/>
      <c r="D106" s="28"/>
      <c r="E106" s="28"/>
      <c r="F106" s="28"/>
      <c r="G106" s="28"/>
      <c r="H106" s="28"/>
      <c r="I106" s="88"/>
      <c r="J106" s="28"/>
      <c r="K106" s="28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 x14ac:dyDescent="0.2">
      <c r="A107" s="28"/>
      <c r="B107" s="29"/>
      <c r="C107" s="23" t="s">
        <v>15</v>
      </c>
      <c r="D107" s="28"/>
      <c r="E107" s="28"/>
      <c r="F107" s="28"/>
      <c r="G107" s="28"/>
      <c r="H107" s="28"/>
      <c r="I107" s="88"/>
      <c r="J107" s="28"/>
      <c r="K107" s="28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6.5" customHeight="1" x14ac:dyDescent="0.2">
      <c r="A108" s="28"/>
      <c r="B108" s="29"/>
      <c r="C108" s="28"/>
      <c r="D108" s="28"/>
      <c r="E108" s="215" t="str">
        <f>E7</f>
        <v>Rekonštrukcia multifunkčného ihriska v Spišskom Podhradí</v>
      </c>
      <c r="F108" s="216"/>
      <c r="G108" s="216"/>
      <c r="H108" s="216"/>
      <c r="I108" s="88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 x14ac:dyDescent="0.2">
      <c r="A109" s="28"/>
      <c r="B109" s="29"/>
      <c r="C109" s="23" t="s">
        <v>83</v>
      </c>
      <c r="D109" s="28"/>
      <c r="E109" s="28"/>
      <c r="F109" s="28"/>
      <c r="G109" s="28"/>
      <c r="H109" s="28"/>
      <c r="I109" s="88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6.5" customHeight="1" x14ac:dyDescent="0.2">
      <c r="A110" s="28"/>
      <c r="B110" s="29"/>
      <c r="C110" s="28"/>
      <c r="D110" s="28"/>
      <c r="E110" s="189" t="str">
        <f>E9</f>
        <v>01 - Rekonštrukcia multifunkčného ihriska v Spišskom Podhradí</v>
      </c>
      <c r="F110" s="214"/>
      <c r="G110" s="214"/>
      <c r="H110" s="214"/>
      <c r="I110" s="88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" customHeight="1" x14ac:dyDescent="0.2">
      <c r="A111" s="28"/>
      <c r="B111" s="29"/>
      <c r="C111" s="28"/>
      <c r="D111" s="28"/>
      <c r="E111" s="28"/>
      <c r="F111" s="28"/>
      <c r="G111" s="28"/>
      <c r="H111" s="28"/>
      <c r="I111" s="88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 x14ac:dyDescent="0.2">
      <c r="A112" s="28"/>
      <c r="B112" s="29"/>
      <c r="C112" s="23" t="s">
        <v>19</v>
      </c>
      <c r="D112" s="28"/>
      <c r="E112" s="28"/>
      <c r="F112" s="21" t="str">
        <f>F12</f>
        <v>Spišské Podhradie</v>
      </c>
      <c r="G112" s="28"/>
      <c r="H112" s="28"/>
      <c r="I112" s="89" t="s">
        <v>21</v>
      </c>
      <c r="J112" s="51" t="str">
        <f>IF(J12="","",J12)</f>
        <v>8_2019</v>
      </c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" customHeight="1" x14ac:dyDescent="0.2">
      <c r="A113" s="28"/>
      <c r="B113" s="29"/>
      <c r="C113" s="28"/>
      <c r="D113" s="28"/>
      <c r="E113" s="28"/>
      <c r="F113" s="28"/>
      <c r="G113" s="28"/>
      <c r="H113" s="28"/>
      <c r="I113" s="88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15" customHeight="1" x14ac:dyDescent="0.2">
      <c r="A114" s="28"/>
      <c r="B114" s="29"/>
      <c r="C114" s="23" t="s">
        <v>22</v>
      </c>
      <c r="D114" s="28"/>
      <c r="E114" s="28"/>
      <c r="F114" s="21" t="str">
        <f>E15</f>
        <v>Mesto Spišské Podhradie</v>
      </c>
      <c r="G114" s="28"/>
      <c r="H114" s="28"/>
      <c r="I114" s="89" t="s">
        <v>27</v>
      </c>
      <c r="J114" s="26" t="str">
        <f>E21</f>
        <v>AIP projekt s.r.o.</v>
      </c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5.15" customHeight="1" x14ac:dyDescent="0.2">
      <c r="A115" s="28"/>
      <c r="B115" s="29"/>
      <c r="C115" s="23" t="s">
        <v>26</v>
      </c>
      <c r="D115" s="28"/>
      <c r="E115" s="28"/>
      <c r="F115" s="21" t="str">
        <f>IF(E18="","",E18)</f>
        <v/>
      </c>
      <c r="G115" s="28"/>
      <c r="H115" s="28"/>
      <c r="I115" s="89" t="s">
        <v>30</v>
      </c>
      <c r="J115" s="26" t="str">
        <f>E24</f>
        <v xml:space="preserve"> </v>
      </c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0.35" customHeight="1" x14ac:dyDescent="0.2">
      <c r="A116" s="28"/>
      <c r="B116" s="29"/>
      <c r="C116" s="28"/>
      <c r="D116" s="28"/>
      <c r="E116" s="28"/>
      <c r="F116" s="28"/>
      <c r="G116" s="28"/>
      <c r="H116" s="28"/>
      <c r="I116" s="88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10" customFormat="1" ht="29.25" customHeight="1" x14ac:dyDescent="0.2">
      <c r="A117" s="123"/>
      <c r="B117" s="124"/>
      <c r="C117" s="125" t="s">
        <v>93</v>
      </c>
      <c r="D117" s="126" t="s">
        <v>58</v>
      </c>
      <c r="E117" s="126" t="s">
        <v>54</v>
      </c>
      <c r="F117" s="126" t="s">
        <v>55</v>
      </c>
      <c r="G117" s="126" t="s">
        <v>94</v>
      </c>
      <c r="H117" s="126" t="s">
        <v>95</v>
      </c>
      <c r="I117" s="127" t="s">
        <v>96</v>
      </c>
      <c r="J117" s="128" t="s">
        <v>87</v>
      </c>
      <c r="K117" s="129" t="s">
        <v>97</v>
      </c>
      <c r="L117" s="130"/>
      <c r="M117" s="58" t="s">
        <v>1</v>
      </c>
      <c r="N117" s="59" t="s">
        <v>37</v>
      </c>
      <c r="O117" s="59" t="s">
        <v>98</v>
      </c>
      <c r="P117" s="59" t="s">
        <v>99</v>
      </c>
      <c r="Q117" s="59" t="s">
        <v>100</v>
      </c>
      <c r="R117" s="59" t="s">
        <v>101</v>
      </c>
      <c r="S117" s="59" t="s">
        <v>102</v>
      </c>
      <c r="T117" s="60" t="s">
        <v>103</v>
      </c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</row>
    <row r="118" spans="1:65" s="2" customFormat="1" ht="22.95" customHeight="1" x14ac:dyDescent="0.3">
      <c r="A118" s="28"/>
      <c r="B118" s="29"/>
      <c r="C118" s="65" t="s">
        <v>88</v>
      </c>
      <c r="D118" s="28"/>
      <c r="E118" s="28"/>
      <c r="F118" s="28"/>
      <c r="G118" s="28"/>
      <c r="H118" s="28"/>
      <c r="I118" s="88"/>
      <c r="J118" s="131">
        <f>BK118</f>
        <v>0</v>
      </c>
      <c r="K118" s="28"/>
      <c r="L118" s="29"/>
      <c r="M118" s="61"/>
      <c r="N118" s="52"/>
      <c r="O118" s="62"/>
      <c r="P118" s="132">
        <f>P119+P122</f>
        <v>0</v>
      </c>
      <c r="Q118" s="62"/>
      <c r="R118" s="132">
        <f>R119+R122</f>
        <v>0</v>
      </c>
      <c r="S118" s="62"/>
      <c r="T118" s="133">
        <f>T119+T122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3" t="s">
        <v>72</v>
      </c>
      <c r="AU118" s="13" t="s">
        <v>89</v>
      </c>
      <c r="BK118" s="134">
        <f>BK119+BK122</f>
        <v>0</v>
      </c>
    </row>
    <row r="119" spans="1:65" s="11" customFormat="1" ht="25.95" customHeight="1" x14ac:dyDescent="0.25">
      <c r="B119" s="135"/>
      <c r="D119" s="136" t="s">
        <v>72</v>
      </c>
      <c r="E119" s="137" t="s">
        <v>104</v>
      </c>
      <c r="F119" s="137" t="s">
        <v>105</v>
      </c>
      <c r="I119" s="138"/>
      <c r="J119" s="139">
        <f>BK119</f>
        <v>0</v>
      </c>
      <c r="L119" s="135"/>
      <c r="M119" s="140"/>
      <c r="N119" s="141"/>
      <c r="O119" s="141"/>
      <c r="P119" s="142">
        <f>SUM(P120:P121)</f>
        <v>0</v>
      </c>
      <c r="Q119" s="141"/>
      <c r="R119" s="142">
        <f>SUM(R120:R121)</f>
        <v>0</v>
      </c>
      <c r="S119" s="141"/>
      <c r="T119" s="143">
        <f>SUM(T120:T121)</f>
        <v>0</v>
      </c>
      <c r="AR119" s="136" t="s">
        <v>80</v>
      </c>
      <c r="AT119" s="144" t="s">
        <v>72</v>
      </c>
      <c r="AU119" s="144" t="s">
        <v>73</v>
      </c>
      <c r="AY119" s="136" t="s">
        <v>106</v>
      </c>
      <c r="BK119" s="145">
        <f>SUM(BK120:BK121)</f>
        <v>0</v>
      </c>
    </row>
    <row r="120" spans="1:65" s="2" customFormat="1" ht="24" customHeight="1" x14ac:dyDescent="0.2">
      <c r="A120" s="28"/>
      <c r="B120" s="146"/>
      <c r="C120" s="147" t="s">
        <v>80</v>
      </c>
      <c r="D120" s="147" t="s">
        <v>107</v>
      </c>
      <c r="E120" s="148" t="s">
        <v>108</v>
      </c>
      <c r="F120" s="149" t="s">
        <v>109</v>
      </c>
      <c r="G120" s="150" t="s">
        <v>110</v>
      </c>
      <c r="H120" s="151">
        <v>800</v>
      </c>
      <c r="I120" s="152"/>
      <c r="J120" s="153">
        <f>ROUND(I120*H120,2)</f>
        <v>0</v>
      </c>
      <c r="K120" s="154"/>
      <c r="L120" s="29"/>
      <c r="M120" s="155" t="s">
        <v>1</v>
      </c>
      <c r="N120" s="156" t="s">
        <v>39</v>
      </c>
      <c r="O120" s="54"/>
      <c r="P120" s="157">
        <f>O120*H120</f>
        <v>0</v>
      </c>
      <c r="Q120" s="157">
        <v>0</v>
      </c>
      <c r="R120" s="157">
        <f>Q120*H120</f>
        <v>0</v>
      </c>
      <c r="S120" s="157">
        <v>0</v>
      </c>
      <c r="T120" s="158">
        <f>S120*H120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59" t="s">
        <v>111</v>
      </c>
      <c r="AT120" s="159" t="s">
        <v>107</v>
      </c>
      <c r="AU120" s="159" t="s">
        <v>80</v>
      </c>
      <c r="AY120" s="13" t="s">
        <v>106</v>
      </c>
      <c r="BE120" s="160">
        <f>IF(N120="základná",J120,0)</f>
        <v>0</v>
      </c>
      <c r="BF120" s="160">
        <f>IF(N120="znížená",J120,0)</f>
        <v>0</v>
      </c>
      <c r="BG120" s="160">
        <f>IF(N120="zákl. prenesená",J120,0)</f>
        <v>0</v>
      </c>
      <c r="BH120" s="160">
        <f>IF(N120="zníž. prenesená",J120,0)</f>
        <v>0</v>
      </c>
      <c r="BI120" s="160">
        <f>IF(N120="nulová",J120,0)</f>
        <v>0</v>
      </c>
      <c r="BJ120" s="13" t="s">
        <v>112</v>
      </c>
      <c r="BK120" s="160">
        <f>ROUND(I120*H120,2)</f>
        <v>0</v>
      </c>
      <c r="BL120" s="13" t="s">
        <v>111</v>
      </c>
      <c r="BM120" s="159" t="s">
        <v>113</v>
      </c>
    </row>
    <row r="121" spans="1:65" s="2" customFormat="1" ht="16.5" customHeight="1" x14ac:dyDescent="0.2">
      <c r="A121" s="28"/>
      <c r="B121" s="146"/>
      <c r="C121" s="147" t="s">
        <v>112</v>
      </c>
      <c r="D121" s="147" t="s">
        <v>107</v>
      </c>
      <c r="E121" s="148" t="s">
        <v>114</v>
      </c>
      <c r="F121" s="149" t="s">
        <v>115</v>
      </c>
      <c r="G121" s="150" t="s">
        <v>116</v>
      </c>
      <c r="H121" s="151">
        <v>1</v>
      </c>
      <c r="I121" s="152"/>
      <c r="J121" s="153">
        <f>ROUND(I121*H121,2)</f>
        <v>0</v>
      </c>
      <c r="K121" s="154"/>
      <c r="L121" s="29"/>
      <c r="M121" s="155" t="s">
        <v>1</v>
      </c>
      <c r="N121" s="156" t="s">
        <v>39</v>
      </c>
      <c r="O121" s="54"/>
      <c r="P121" s="157">
        <f>O121*H121</f>
        <v>0</v>
      </c>
      <c r="Q121" s="157">
        <v>0</v>
      </c>
      <c r="R121" s="157">
        <f>Q121*H121</f>
        <v>0</v>
      </c>
      <c r="S121" s="157">
        <v>0</v>
      </c>
      <c r="T121" s="158">
        <f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59" t="s">
        <v>111</v>
      </c>
      <c r="AT121" s="159" t="s">
        <v>107</v>
      </c>
      <c r="AU121" s="159" t="s">
        <v>80</v>
      </c>
      <c r="AY121" s="13" t="s">
        <v>106</v>
      </c>
      <c r="BE121" s="160">
        <f>IF(N121="základná",J121,0)</f>
        <v>0</v>
      </c>
      <c r="BF121" s="160">
        <f>IF(N121="znížená",J121,0)</f>
        <v>0</v>
      </c>
      <c r="BG121" s="160">
        <f>IF(N121="zákl. prenesená",J121,0)</f>
        <v>0</v>
      </c>
      <c r="BH121" s="160">
        <f>IF(N121="zníž. prenesená",J121,0)</f>
        <v>0</v>
      </c>
      <c r="BI121" s="160">
        <f>IF(N121="nulová",J121,0)</f>
        <v>0</v>
      </c>
      <c r="BJ121" s="13" t="s">
        <v>112</v>
      </c>
      <c r="BK121" s="160">
        <f>ROUND(I121*H121,2)</f>
        <v>0</v>
      </c>
      <c r="BL121" s="13" t="s">
        <v>111</v>
      </c>
      <c r="BM121" s="159" t="s">
        <v>117</v>
      </c>
    </row>
    <row r="122" spans="1:65" s="11" customFormat="1" ht="25.95" customHeight="1" x14ac:dyDescent="0.25">
      <c r="B122" s="135"/>
      <c r="D122" s="136" t="s">
        <v>72</v>
      </c>
      <c r="E122" s="137" t="s">
        <v>118</v>
      </c>
      <c r="F122" s="137" t="s">
        <v>119</v>
      </c>
      <c r="I122" s="138"/>
      <c r="J122" s="139">
        <f>BK122</f>
        <v>0</v>
      </c>
      <c r="L122" s="135"/>
      <c r="M122" s="140"/>
      <c r="N122" s="141"/>
      <c r="O122" s="141"/>
      <c r="P122" s="142">
        <f>SUM(P123:P129)</f>
        <v>0</v>
      </c>
      <c r="Q122" s="141"/>
      <c r="R122" s="142">
        <f>SUM(R123:R129)</f>
        <v>0</v>
      </c>
      <c r="S122" s="141"/>
      <c r="T122" s="143">
        <f>SUM(T123:T129)</f>
        <v>0</v>
      </c>
      <c r="AR122" s="136" t="s">
        <v>80</v>
      </c>
      <c r="AT122" s="144" t="s">
        <v>72</v>
      </c>
      <c r="AU122" s="144" t="s">
        <v>73</v>
      </c>
      <c r="AY122" s="136" t="s">
        <v>106</v>
      </c>
      <c r="BK122" s="145">
        <f>SUM(BK123:BK129)</f>
        <v>0</v>
      </c>
    </row>
    <row r="123" spans="1:65" s="2" customFormat="1" ht="24" customHeight="1" x14ac:dyDescent="0.2">
      <c r="A123" s="28"/>
      <c r="B123" s="146"/>
      <c r="C123" s="147" t="s">
        <v>120</v>
      </c>
      <c r="D123" s="147" t="s">
        <v>107</v>
      </c>
      <c r="E123" s="148" t="s">
        <v>121</v>
      </c>
      <c r="F123" s="149" t="s">
        <v>122</v>
      </c>
      <c r="G123" s="150" t="s">
        <v>123</v>
      </c>
      <c r="H123" s="151">
        <v>12</v>
      </c>
      <c r="I123" s="152"/>
      <c r="J123" s="153">
        <f t="shared" ref="J123:J129" si="0">ROUND(I123*H123,2)</f>
        <v>0</v>
      </c>
      <c r="K123" s="154"/>
      <c r="L123" s="29"/>
      <c r="M123" s="155" t="s">
        <v>1</v>
      </c>
      <c r="N123" s="156" t="s">
        <v>39</v>
      </c>
      <c r="O123" s="54"/>
      <c r="P123" s="157">
        <f t="shared" ref="P123:P129" si="1">O123*H123</f>
        <v>0</v>
      </c>
      <c r="Q123" s="157">
        <v>0</v>
      </c>
      <c r="R123" s="157">
        <f t="shared" ref="R123:R129" si="2">Q123*H123</f>
        <v>0</v>
      </c>
      <c r="S123" s="157">
        <v>0</v>
      </c>
      <c r="T123" s="158">
        <f t="shared" ref="T123:T129" si="3"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59" t="s">
        <v>111</v>
      </c>
      <c r="AT123" s="159" t="s">
        <v>107</v>
      </c>
      <c r="AU123" s="159" t="s">
        <v>80</v>
      </c>
      <c r="AY123" s="13" t="s">
        <v>106</v>
      </c>
      <c r="BE123" s="160">
        <f t="shared" ref="BE123:BE129" si="4">IF(N123="základná",J123,0)</f>
        <v>0</v>
      </c>
      <c r="BF123" s="160">
        <f t="shared" ref="BF123:BF129" si="5">IF(N123="znížená",J123,0)</f>
        <v>0</v>
      </c>
      <c r="BG123" s="160">
        <f t="shared" ref="BG123:BG129" si="6">IF(N123="zákl. prenesená",J123,0)</f>
        <v>0</v>
      </c>
      <c r="BH123" s="160">
        <f t="shared" ref="BH123:BH129" si="7">IF(N123="zníž. prenesená",J123,0)</f>
        <v>0</v>
      </c>
      <c r="BI123" s="160">
        <f t="shared" ref="BI123:BI129" si="8">IF(N123="nulová",J123,0)</f>
        <v>0</v>
      </c>
      <c r="BJ123" s="13" t="s">
        <v>112</v>
      </c>
      <c r="BK123" s="160">
        <f t="shared" ref="BK123:BK129" si="9">ROUND(I123*H123,2)</f>
        <v>0</v>
      </c>
      <c r="BL123" s="13" t="s">
        <v>111</v>
      </c>
      <c r="BM123" s="159" t="s">
        <v>112</v>
      </c>
    </row>
    <row r="124" spans="1:65" s="2" customFormat="1" ht="24" customHeight="1" x14ac:dyDescent="0.2">
      <c r="A124" s="28"/>
      <c r="B124" s="146"/>
      <c r="C124" s="147" t="s">
        <v>111</v>
      </c>
      <c r="D124" s="147" t="s">
        <v>107</v>
      </c>
      <c r="E124" s="148" t="s">
        <v>124</v>
      </c>
      <c r="F124" s="149" t="s">
        <v>125</v>
      </c>
      <c r="G124" s="150" t="s">
        <v>123</v>
      </c>
      <c r="H124" s="151">
        <v>6</v>
      </c>
      <c r="I124" s="152"/>
      <c r="J124" s="153">
        <f t="shared" si="0"/>
        <v>0</v>
      </c>
      <c r="K124" s="154"/>
      <c r="L124" s="29"/>
      <c r="M124" s="155" t="s">
        <v>1</v>
      </c>
      <c r="N124" s="156" t="s">
        <v>39</v>
      </c>
      <c r="O124" s="54"/>
      <c r="P124" s="157">
        <f t="shared" si="1"/>
        <v>0</v>
      </c>
      <c r="Q124" s="157">
        <v>0</v>
      </c>
      <c r="R124" s="157">
        <f t="shared" si="2"/>
        <v>0</v>
      </c>
      <c r="S124" s="157">
        <v>0</v>
      </c>
      <c r="T124" s="158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59" t="s">
        <v>111</v>
      </c>
      <c r="AT124" s="159" t="s">
        <v>107</v>
      </c>
      <c r="AU124" s="159" t="s">
        <v>80</v>
      </c>
      <c r="AY124" s="13" t="s">
        <v>106</v>
      </c>
      <c r="BE124" s="160">
        <f t="shared" si="4"/>
        <v>0</v>
      </c>
      <c r="BF124" s="160">
        <f t="shared" si="5"/>
        <v>0</v>
      </c>
      <c r="BG124" s="160">
        <f t="shared" si="6"/>
        <v>0</v>
      </c>
      <c r="BH124" s="160">
        <f t="shared" si="7"/>
        <v>0</v>
      </c>
      <c r="BI124" s="160">
        <f t="shared" si="8"/>
        <v>0</v>
      </c>
      <c r="BJ124" s="13" t="s">
        <v>112</v>
      </c>
      <c r="BK124" s="160">
        <f t="shared" si="9"/>
        <v>0</v>
      </c>
      <c r="BL124" s="13" t="s">
        <v>111</v>
      </c>
      <c r="BM124" s="159" t="s">
        <v>111</v>
      </c>
    </row>
    <row r="125" spans="1:65" s="2" customFormat="1" ht="24" customHeight="1" x14ac:dyDescent="0.2">
      <c r="A125" s="28"/>
      <c r="B125" s="146"/>
      <c r="C125" s="147" t="s">
        <v>126</v>
      </c>
      <c r="D125" s="147" t="s">
        <v>107</v>
      </c>
      <c r="E125" s="148" t="s">
        <v>127</v>
      </c>
      <c r="F125" s="149" t="s">
        <v>128</v>
      </c>
      <c r="G125" s="150" t="s">
        <v>110</v>
      </c>
      <c r="H125" s="151">
        <v>800</v>
      </c>
      <c r="I125" s="152"/>
      <c r="J125" s="153">
        <f t="shared" si="0"/>
        <v>0</v>
      </c>
      <c r="K125" s="154"/>
      <c r="L125" s="29"/>
      <c r="M125" s="155" t="s">
        <v>1</v>
      </c>
      <c r="N125" s="156" t="s">
        <v>39</v>
      </c>
      <c r="O125" s="54"/>
      <c r="P125" s="157">
        <f t="shared" si="1"/>
        <v>0</v>
      </c>
      <c r="Q125" s="157">
        <v>0</v>
      </c>
      <c r="R125" s="157">
        <f t="shared" si="2"/>
        <v>0</v>
      </c>
      <c r="S125" s="157">
        <v>0</v>
      </c>
      <c r="T125" s="158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59" t="s">
        <v>111</v>
      </c>
      <c r="AT125" s="159" t="s">
        <v>107</v>
      </c>
      <c r="AU125" s="159" t="s">
        <v>80</v>
      </c>
      <c r="AY125" s="13" t="s">
        <v>106</v>
      </c>
      <c r="BE125" s="160">
        <f t="shared" si="4"/>
        <v>0</v>
      </c>
      <c r="BF125" s="160">
        <f t="shared" si="5"/>
        <v>0</v>
      </c>
      <c r="BG125" s="160">
        <f t="shared" si="6"/>
        <v>0</v>
      </c>
      <c r="BH125" s="160">
        <f t="shared" si="7"/>
        <v>0</v>
      </c>
      <c r="BI125" s="160">
        <f t="shared" si="8"/>
        <v>0</v>
      </c>
      <c r="BJ125" s="13" t="s">
        <v>112</v>
      </c>
      <c r="BK125" s="160">
        <f t="shared" si="9"/>
        <v>0</v>
      </c>
      <c r="BL125" s="13" t="s">
        <v>111</v>
      </c>
      <c r="BM125" s="159" t="s">
        <v>129</v>
      </c>
    </row>
    <row r="126" spans="1:65" s="2" customFormat="1" ht="24" customHeight="1" x14ac:dyDescent="0.2">
      <c r="A126" s="28"/>
      <c r="B126" s="146"/>
      <c r="C126" s="147" t="s">
        <v>113</v>
      </c>
      <c r="D126" s="147" t="s">
        <v>107</v>
      </c>
      <c r="E126" s="148" t="s">
        <v>130</v>
      </c>
      <c r="F126" s="149" t="s">
        <v>131</v>
      </c>
      <c r="G126" s="150" t="s">
        <v>110</v>
      </c>
      <c r="H126" s="151">
        <v>800</v>
      </c>
      <c r="I126" s="152"/>
      <c r="J126" s="153">
        <f t="shared" si="0"/>
        <v>0</v>
      </c>
      <c r="K126" s="154"/>
      <c r="L126" s="29"/>
      <c r="M126" s="155" t="s">
        <v>1</v>
      </c>
      <c r="N126" s="156" t="s">
        <v>39</v>
      </c>
      <c r="O126" s="54"/>
      <c r="P126" s="157">
        <f t="shared" si="1"/>
        <v>0</v>
      </c>
      <c r="Q126" s="157">
        <v>0</v>
      </c>
      <c r="R126" s="157">
        <f t="shared" si="2"/>
        <v>0</v>
      </c>
      <c r="S126" s="157">
        <v>0</v>
      </c>
      <c r="T126" s="158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59" t="s">
        <v>111</v>
      </c>
      <c r="AT126" s="159" t="s">
        <v>107</v>
      </c>
      <c r="AU126" s="159" t="s">
        <v>80</v>
      </c>
      <c r="AY126" s="13" t="s">
        <v>106</v>
      </c>
      <c r="BE126" s="160">
        <f t="shared" si="4"/>
        <v>0</v>
      </c>
      <c r="BF126" s="160">
        <f t="shared" si="5"/>
        <v>0</v>
      </c>
      <c r="BG126" s="160">
        <f t="shared" si="6"/>
        <v>0</v>
      </c>
      <c r="BH126" s="160">
        <f t="shared" si="7"/>
        <v>0</v>
      </c>
      <c r="BI126" s="160">
        <f t="shared" si="8"/>
        <v>0</v>
      </c>
      <c r="BJ126" s="13" t="s">
        <v>112</v>
      </c>
      <c r="BK126" s="160">
        <f t="shared" si="9"/>
        <v>0</v>
      </c>
      <c r="BL126" s="13" t="s">
        <v>111</v>
      </c>
      <c r="BM126" s="159" t="s">
        <v>132</v>
      </c>
    </row>
    <row r="127" spans="1:65" s="2" customFormat="1" ht="16.5" customHeight="1" x14ac:dyDescent="0.2">
      <c r="A127" s="28"/>
      <c r="B127" s="146"/>
      <c r="C127" s="147" t="s">
        <v>133</v>
      </c>
      <c r="D127" s="147" t="s">
        <v>107</v>
      </c>
      <c r="E127" s="148" t="s">
        <v>134</v>
      </c>
      <c r="F127" s="149" t="s">
        <v>135</v>
      </c>
      <c r="G127" s="150" t="s">
        <v>110</v>
      </c>
      <c r="H127" s="151">
        <v>800</v>
      </c>
      <c r="I127" s="152"/>
      <c r="J127" s="153">
        <f t="shared" si="0"/>
        <v>0</v>
      </c>
      <c r="K127" s="154"/>
      <c r="L127" s="29"/>
      <c r="M127" s="155" t="s">
        <v>1</v>
      </c>
      <c r="N127" s="156" t="s">
        <v>39</v>
      </c>
      <c r="O127" s="54"/>
      <c r="P127" s="157">
        <f t="shared" si="1"/>
        <v>0</v>
      </c>
      <c r="Q127" s="157">
        <v>0</v>
      </c>
      <c r="R127" s="157">
        <f t="shared" si="2"/>
        <v>0</v>
      </c>
      <c r="S127" s="157">
        <v>0</v>
      </c>
      <c r="T127" s="158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9" t="s">
        <v>111</v>
      </c>
      <c r="AT127" s="159" t="s">
        <v>107</v>
      </c>
      <c r="AU127" s="159" t="s">
        <v>80</v>
      </c>
      <c r="AY127" s="13" t="s">
        <v>106</v>
      </c>
      <c r="BE127" s="160">
        <f t="shared" si="4"/>
        <v>0</v>
      </c>
      <c r="BF127" s="160">
        <f t="shared" si="5"/>
        <v>0</v>
      </c>
      <c r="BG127" s="160">
        <f t="shared" si="6"/>
        <v>0</v>
      </c>
      <c r="BH127" s="160">
        <f t="shared" si="7"/>
        <v>0</v>
      </c>
      <c r="BI127" s="160">
        <f t="shared" si="8"/>
        <v>0</v>
      </c>
      <c r="BJ127" s="13" t="s">
        <v>112</v>
      </c>
      <c r="BK127" s="160">
        <f t="shared" si="9"/>
        <v>0</v>
      </c>
      <c r="BL127" s="13" t="s">
        <v>111</v>
      </c>
      <c r="BM127" s="159" t="s">
        <v>136</v>
      </c>
    </row>
    <row r="128" spans="1:65" s="2" customFormat="1" ht="16.5" customHeight="1" x14ac:dyDescent="0.2">
      <c r="A128" s="28"/>
      <c r="B128" s="146"/>
      <c r="C128" s="147" t="s">
        <v>117</v>
      </c>
      <c r="D128" s="147" t="s">
        <v>107</v>
      </c>
      <c r="E128" s="148" t="s">
        <v>137</v>
      </c>
      <c r="F128" s="149" t="s">
        <v>138</v>
      </c>
      <c r="G128" s="150" t="s">
        <v>123</v>
      </c>
      <c r="H128" s="151">
        <v>25.5</v>
      </c>
      <c r="I128" s="152"/>
      <c r="J128" s="153">
        <f t="shared" si="0"/>
        <v>0</v>
      </c>
      <c r="K128" s="154"/>
      <c r="L128" s="29"/>
      <c r="M128" s="155" t="s">
        <v>1</v>
      </c>
      <c r="N128" s="156" t="s">
        <v>39</v>
      </c>
      <c r="O128" s="54"/>
      <c r="P128" s="157">
        <f t="shared" si="1"/>
        <v>0</v>
      </c>
      <c r="Q128" s="157">
        <v>0</v>
      </c>
      <c r="R128" s="157">
        <f t="shared" si="2"/>
        <v>0</v>
      </c>
      <c r="S128" s="157">
        <v>0</v>
      </c>
      <c r="T128" s="158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9" t="s">
        <v>111</v>
      </c>
      <c r="AT128" s="159" t="s">
        <v>107</v>
      </c>
      <c r="AU128" s="159" t="s">
        <v>80</v>
      </c>
      <c r="AY128" s="13" t="s">
        <v>106</v>
      </c>
      <c r="BE128" s="160">
        <f t="shared" si="4"/>
        <v>0</v>
      </c>
      <c r="BF128" s="160">
        <f t="shared" si="5"/>
        <v>0</v>
      </c>
      <c r="BG128" s="160">
        <f t="shared" si="6"/>
        <v>0</v>
      </c>
      <c r="BH128" s="160">
        <f t="shared" si="7"/>
        <v>0</v>
      </c>
      <c r="BI128" s="160">
        <f t="shared" si="8"/>
        <v>0</v>
      </c>
      <c r="BJ128" s="13" t="s">
        <v>112</v>
      </c>
      <c r="BK128" s="160">
        <f t="shared" si="9"/>
        <v>0</v>
      </c>
      <c r="BL128" s="13" t="s">
        <v>111</v>
      </c>
      <c r="BM128" s="159" t="s">
        <v>139</v>
      </c>
    </row>
    <row r="129" spans="1:65" s="2" customFormat="1" ht="16.5" customHeight="1" x14ac:dyDescent="0.2">
      <c r="A129" s="28"/>
      <c r="B129" s="146"/>
      <c r="C129" s="161" t="s">
        <v>140</v>
      </c>
      <c r="D129" s="161" t="s">
        <v>141</v>
      </c>
      <c r="E129" s="162" t="s">
        <v>142</v>
      </c>
      <c r="F129" s="163" t="s">
        <v>143</v>
      </c>
      <c r="G129" s="164" t="s">
        <v>123</v>
      </c>
      <c r="H129" s="165">
        <v>25.5</v>
      </c>
      <c r="I129" s="166"/>
      <c r="J129" s="167">
        <f t="shared" si="0"/>
        <v>0</v>
      </c>
      <c r="K129" s="168"/>
      <c r="L129" s="169"/>
      <c r="M129" s="170" t="s">
        <v>1</v>
      </c>
      <c r="N129" s="171" t="s">
        <v>39</v>
      </c>
      <c r="O129" s="172"/>
      <c r="P129" s="173">
        <f t="shared" si="1"/>
        <v>0</v>
      </c>
      <c r="Q129" s="173">
        <v>0</v>
      </c>
      <c r="R129" s="173">
        <f t="shared" si="2"/>
        <v>0</v>
      </c>
      <c r="S129" s="173">
        <v>0</v>
      </c>
      <c r="T129" s="174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9" t="s">
        <v>117</v>
      </c>
      <c r="AT129" s="159" t="s">
        <v>141</v>
      </c>
      <c r="AU129" s="159" t="s">
        <v>80</v>
      </c>
      <c r="AY129" s="13" t="s">
        <v>106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3" t="s">
        <v>112</v>
      </c>
      <c r="BK129" s="160">
        <f t="shared" si="9"/>
        <v>0</v>
      </c>
      <c r="BL129" s="13" t="s">
        <v>111</v>
      </c>
      <c r="BM129" s="159" t="s">
        <v>144</v>
      </c>
    </row>
    <row r="130" spans="1:65" s="2" customFormat="1" ht="6.9" customHeight="1" x14ac:dyDescent="0.2">
      <c r="A130" s="28"/>
      <c r="B130" s="43"/>
      <c r="C130" s="44"/>
      <c r="D130" s="44"/>
      <c r="E130" s="44"/>
      <c r="F130" s="44"/>
      <c r="G130" s="44"/>
      <c r="H130" s="44"/>
      <c r="I130" s="112"/>
      <c r="J130" s="44"/>
      <c r="K130" s="44"/>
      <c r="L130" s="29"/>
      <c r="M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</sheetData>
  <autoFilter ref="C117:K129" xr:uid="{00000000-0009-0000-0000-000001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90" fitToHeight="10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522933171DB54DBDD1EF373A01DE8F" ma:contentTypeVersion="10" ma:contentTypeDescription="Umožňuje vytvoriť nový dokument." ma:contentTypeScope="" ma:versionID="5060d61d51deb9a126e246fd2f692e01">
  <xsd:schema xmlns:xsd="http://www.w3.org/2001/XMLSchema" xmlns:xs="http://www.w3.org/2001/XMLSchema" xmlns:p="http://schemas.microsoft.com/office/2006/metadata/properties" xmlns:ns2="2b66b5c5-2cfa-4682-9e97-3c85ceec5114" xmlns:ns3="8823e5af-e212-4d4d-b7ff-baf98f250a6a" targetNamespace="http://schemas.microsoft.com/office/2006/metadata/properties" ma:root="true" ma:fieldsID="634697363dc704d061467d831a4cd2ec" ns2:_="" ns3:_="">
    <xsd:import namespace="2b66b5c5-2cfa-4682-9e97-3c85ceec5114"/>
    <xsd:import namespace="8823e5af-e212-4d4d-b7ff-baf98f250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6b5c5-2cfa-4682-9e97-3c85ceec51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3e5af-e212-4d4d-b7ff-baf98f250a6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EDB417-3963-4C90-AC6D-6AF9FA4589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B642E2-228C-4F8F-A9A0-D5811D26D8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C355DF9-5755-4A8C-A79E-4FEAE18D1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6b5c5-2cfa-4682-9e97-3c85ceec5114"/>
    <ds:schemaRef ds:uri="8823e5af-e212-4d4d-b7ff-baf98f250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Rekonštrukcia multif...</vt:lpstr>
      <vt:lpstr>'01 - Rekonštrukcia multif...'!Názvy_tlače</vt:lpstr>
      <vt:lpstr>'Rekapitulácia stavby'!Názvy_tlače</vt:lpstr>
      <vt:lpstr>'01 - Rekonštrukcia multif...'!Oblasť_tlače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AIPPC-009</dc:creator>
  <cp:lastModifiedBy>Sova Ján</cp:lastModifiedBy>
  <cp:lastPrinted>2019-08-16T11:36:39Z</cp:lastPrinted>
  <dcterms:created xsi:type="dcterms:W3CDTF">2019-08-16T11:24:08Z</dcterms:created>
  <dcterms:modified xsi:type="dcterms:W3CDTF">2019-08-16T11:39:40Z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0x0101000F522933171DB54DBDD1EF373A01DE8F</vt:lpwstr>
  </property>
</Properties>
</file>